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hidePivotFieldList="1"/>
  <xr:revisionPtr revIDLastSave="0" documentId="14_{01B3E73E-309C-4131-B049-6C4DB5883B9E}" xr6:coauthVersionLast="47" xr6:coauthVersionMax="47" xr10:uidLastSave="{00000000-0000-0000-0000-000000000000}"/>
  <bookViews>
    <workbookView xWindow="-96" yWindow="-96" windowWidth="23232" windowHeight="12432" tabRatio="878" xr2:uid="{00000000-000D-0000-FFFF-FFFF00000000}"/>
  </bookViews>
  <sheets>
    <sheet name="1. Instructions" sheetId="32" r:id="rId1"/>
    <sheet name="2. Acronyms" sheetId="33" r:id="rId2"/>
    <sheet name="3. CPUC Definitions" sheetId="34" r:id="rId3"/>
    <sheet name="4. CFCI Definition" sheetId="35" r:id="rId4"/>
    <sheet name="5. PSP Definition" sheetId="36" r:id="rId5"/>
    <sheet name="6.Utility Definitions" sheetId="26" r:id="rId6"/>
    <sheet name="7.Data Dictionary" sheetId="27" r:id="rId7"/>
    <sheet name="8.Dashboard" sheetId="3" r:id="rId8"/>
    <sheet name="9.Decision Factors" sheetId="30" r:id="rId9"/>
    <sheet name="11.Transmission" sheetId="13" r:id="rId10"/>
    <sheet name="10.Distribution" sheetId="4" r:id="rId11"/>
    <sheet name="12.Counties" sheetId="5" r:id="rId12"/>
    <sheet name="13.Tribes" sheetId="6" r:id="rId13"/>
    <sheet name="15.Backup Power Resources" sheetId="9" r:id="rId14"/>
    <sheet name="16.Mitigation" sheetId="22" r:id="rId15"/>
    <sheet name="17.CRCs" sheetId="10" r:id="rId16"/>
    <sheet name="18.Damages" sheetId="14" r:id="rId17"/>
    <sheet name="19.Hazards" sheetId="17" r:id="rId18"/>
    <sheet name="20.Claims" sheetId="16" r:id="rId19"/>
    <sheet name="21.EM and Exercises" sheetId="19" r:id="rId20"/>
  </sheets>
  <definedNames>
    <definedName name="_xlnm._FilterDatabase" localSheetId="10" hidden="1">'10.Distribution'!$A$4:$R$32</definedName>
    <definedName name="_xlnm._FilterDatabase" localSheetId="13" hidden="1">'15.Backup Power Resources'!$A$3:$V$98</definedName>
    <definedName name="_xlnm._FilterDatabase" localSheetId="7" hidden="1">'8.Dashboard'!$A$3:$F$189</definedName>
    <definedName name="_ftnref1" localSheetId="8">'9.Decision Factors'!$AG$9</definedName>
    <definedName name="_Ref145585582" localSheetId="8">'9.Decision Factors'!$AG$9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0" i="3" l="1"/>
  <c r="M20" i="10"/>
  <c r="E173" i="3"/>
  <c r="E172" i="3"/>
  <c r="E171" i="3"/>
  <c r="E169" i="3"/>
  <c r="E108" i="3"/>
  <c r="E58" i="3"/>
  <c r="E31" i="3"/>
  <c r="E52" i="3"/>
  <c r="E94" i="3"/>
  <c r="E95" i="3"/>
  <c r="E93" i="3"/>
  <c r="E33" i="3"/>
  <c r="E26" i="3"/>
  <c r="E17" i="3"/>
  <c r="E189" i="3"/>
  <c r="E188" i="3"/>
  <c r="E182" i="3"/>
  <c r="E144" i="3"/>
  <c r="E141" i="3"/>
  <c r="E114" i="3"/>
  <c r="E113" i="3"/>
  <c r="E112" i="3"/>
  <c r="E109" i="3"/>
  <c r="E107" i="3"/>
  <c r="E96" i="3"/>
  <c r="E97" i="3"/>
  <c r="E90" i="3"/>
  <c r="E89" i="3"/>
  <c r="E82" i="3"/>
  <c r="E87" i="3"/>
  <c r="E77" i="3"/>
  <c r="E76" i="3"/>
  <c r="E71" i="3"/>
  <c r="E72" i="3"/>
  <c r="E73" i="3"/>
  <c r="E74" i="3"/>
  <c r="E70" i="3"/>
  <c r="E51" i="3"/>
  <c r="E50" i="3"/>
  <c r="E49" i="3"/>
  <c r="E48" i="3"/>
  <c r="E47" i="3"/>
  <c r="E46" i="3"/>
  <c r="E41" i="3"/>
  <c r="E40" i="3"/>
  <c r="E37" i="3"/>
  <c r="E36" i="3"/>
  <c r="E35" i="3"/>
  <c r="E30" i="3"/>
  <c r="E23" i="3"/>
  <c r="E15" i="3"/>
  <c r="E16" i="3"/>
  <c r="E18" i="3"/>
  <c r="E19" i="3"/>
  <c r="E20" i="3"/>
  <c r="E14" i="3"/>
  <c r="E13" i="3"/>
  <c r="C185" i="3"/>
  <c r="B185" i="3"/>
  <c r="E185" i="3" l="1"/>
  <c r="E166" i="3"/>
  <c r="E131" i="3"/>
  <c r="E133" i="3"/>
  <c r="E134" i="3"/>
  <c r="E136" i="3"/>
  <c r="E137" i="3"/>
  <c r="E130" i="3"/>
  <c r="B12" i="3"/>
  <c r="C12" i="3"/>
  <c r="B11" i="3"/>
  <c r="C11" i="3"/>
  <c r="C85" i="3"/>
  <c r="C83" i="3"/>
  <c r="C81" i="3"/>
  <c r="E81" i="3" s="1"/>
  <c r="C80" i="3"/>
  <c r="E80" i="3" s="1"/>
  <c r="C79" i="3"/>
  <c r="E79" i="3" s="1"/>
  <c r="B86" i="3"/>
  <c r="E86" i="3" s="1"/>
  <c r="B85" i="3"/>
  <c r="B84" i="3"/>
  <c r="B83" i="3"/>
  <c r="M17" i="10"/>
  <c r="M18" i="10"/>
  <c r="M19" i="10"/>
  <c r="M14" i="10"/>
  <c r="M15" i="10"/>
  <c r="M16" i="10"/>
  <c r="M11" i="10"/>
  <c r="M10" i="10"/>
  <c r="M13" i="10"/>
  <c r="E11" i="3" l="1"/>
  <c r="E12" i="3"/>
  <c r="E84" i="3"/>
  <c r="E83" i="3"/>
  <c r="E85" i="3"/>
  <c r="F10" i="27"/>
  <c r="F9" i="27"/>
</calcChain>
</file>

<file path=xl/sharedStrings.xml><?xml version="1.0" encoding="utf-8"?>
<sst xmlns="http://schemas.openxmlformats.org/spreadsheetml/2006/main" count="3560" uniqueCount="1057">
  <si>
    <t>Utility</t>
  </si>
  <si>
    <t>Beginning</t>
  </si>
  <si>
    <t>End</t>
  </si>
  <si>
    <t>PG&amp;E</t>
  </si>
  <si>
    <t>Cancelled</t>
  </si>
  <si>
    <t>NOTE:</t>
  </si>
  <si>
    <t>Workbook is for actual de-energizations only.</t>
  </si>
  <si>
    <t>INSTRUCTIONS:</t>
  </si>
  <si>
    <t>See detailed Instructions in Word doc.</t>
  </si>
  <si>
    <t>Topical Worksheets:</t>
  </si>
  <si>
    <t>Acronym</t>
  </si>
  <si>
    <t>Stands For</t>
  </si>
  <si>
    <t>AFN</t>
  </si>
  <si>
    <t>Access and Functional Needs</t>
  </si>
  <si>
    <t>CFCI</t>
  </si>
  <si>
    <t>Critical Facilities and Critical Infrastructure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</si>
  <si>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</si>
  <si>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</si>
  <si>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</si>
  <si>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</si>
  <si>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</si>
  <si>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</si>
  <si>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</si>
  <si>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</si>
  <si>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</si>
  <si>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</si>
  <si>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</si>
  <si>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</si>
  <si>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</si>
  <si>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</si>
  <si>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</si>
  <si>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</si>
  <si>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</si>
  <si>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</si>
  <si>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</si>
  <si>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</si>
  <si>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</si>
  <si>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</si>
  <si>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</si>
  <si>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</si>
  <si>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</si>
  <si>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POSTSR</t>
  </si>
  <si>
    <t>Post-Season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</si>
  <si>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</si>
  <si>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</si>
  <si>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</si>
  <si>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</si>
  <si>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</si>
  <si>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</si>
  <si>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</si>
  <si>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</si>
  <si>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</si>
  <si>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</si>
  <si>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</si>
  <si>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</si>
  <si>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CPUC DEFINITIONS</t>
  </si>
  <si>
    <t>Term</t>
  </si>
  <si>
    <t>Reference Worksheet</t>
  </si>
  <si>
    <t>Definition</t>
  </si>
  <si>
    <t>Accounts</t>
  </si>
  <si>
    <t>Various</t>
  </si>
  <si>
    <t>CARE</t>
  </si>
  <si>
    <t>CARE is a state mandated program. As determined by PU Code Section 739.1(a), annual household must be no greater than 200% of the federal poverty guideline levels.</t>
  </si>
  <si>
    <t>CFCI type</t>
  </si>
  <si>
    <t>14. CONF-CFCI</t>
  </si>
  <si>
    <t>De-energization Exercise Type</t>
  </si>
  <si>
    <t xml:space="preserve">21. EM and Exercises </t>
  </si>
  <si>
    <t>EV charging station levels</t>
  </si>
  <si>
    <t>8. Dashboard</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</si>
  <si>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</si>
  <si>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</si>
  <si>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</si>
  <si>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</si>
  <si>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Functional Exercise</t>
  </si>
  <si>
    <t>HFTD Tier</t>
  </si>
  <si>
    <r>
      <t xml:space="preserve"> "...those customers that require critical life support equipment at their home." </t>
    </r>
    <r>
      <rPr>
        <i/>
        <sz val="12"/>
        <color theme="1"/>
        <rFont val="Times New Roman"/>
        <family val="1"/>
      </rPr>
      <t>Ibid</t>
    </r>
    <r>
      <rPr>
        <sz val="12"/>
        <color theme="1"/>
        <rFont val="Times New Roman"/>
        <family val="1"/>
      </rPr>
      <t>., p. 43. PG&amp;E uses the terms life support; SCE and SDG&amp;E use the term critical care.</t>
    </r>
  </si>
  <si>
    <t>Mitigation (PSPS)</t>
  </si>
  <si>
    <t>16. Mitigation</t>
  </si>
  <si>
    <t>Table Top Exercise</t>
  </si>
  <si>
    <t>Sector</t>
  </si>
  <si>
    <t>Entities</t>
  </si>
  <si>
    <t xml:space="preserve">Emergency Services Sector </t>
  </si>
  <si>
    <t>Chemical Sector</t>
  </si>
  <si>
    <t>Government Facilities Sector</t>
  </si>
  <si>
    <t>Communications Sector</t>
  </si>
  <si>
    <t>Healthcare and Public Health Sector</t>
  </si>
  <si>
    <t xml:space="preserve">Energy Sector </t>
  </si>
  <si>
    <t>Food and Agriculture Sector</t>
  </si>
  <si>
    <t>Emergency Feeding Organization, as defined in 7 U.S.C. § 7501. e.</t>
  </si>
  <si>
    <t>Water and Wastewater Systems Sector</t>
  </si>
  <si>
    <t>Transportation Systems Sector</t>
  </si>
  <si>
    <t>PSPS EVENTS TO DATE, JANUARY 1, 2023 - DECEMBER 31, 2023</t>
  </si>
  <si>
    <t>Event Name/ Date of De-energization</t>
  </si>
  <si>
    <t>​PG&amp;E</t>
  </si>
  <si>
    <t>August 30 – 31, 2023</t>
  </si>
  <si>
    <t>September 20 – 21, 2023</t>
  </si>
  <si>
    <t>Final Submission Version:</t>
  </si>
  <si>
    <t>PGE_PSDR_3-1-2023</t>
  </si>
  <si>
    <t>PacifiCorp_PSDR_3-1-2023</t>
  </si>
  <si>
    <t>ACRONYMS</t>
  </si>
  <si>
    <t>AQI</t>
  </si>
  <si>
    <t>Air Quality</t>
  </si>
  <si>
    <t>CBO</t>
  </si>
  <si>
    <t xml:space="preserve">Community Based Organization </t>
  </si>
  <si>
    <t xml:space="preserve">CFPD </t>
  </si>
  <si>
    <t>Catastrophic Fire Probability</t>
  </si>
  <si>
    <t>CRC</t>
  </si>
  <si>
    <t xml:space="preserve">Community Resource Center </t>
  </si>
  <si>
    <t>HFRA</t>
  </si>
  <si>
    <t xml:space="preserve">High Fire Risk Area </t>
  </si>
  <si>
    <t>Period of Concern</t>
  </si>
  <si>
    <t>SEB</t>
  </si>
  <si>
    <t>State Executive Briefings</t>
  </si>
  <si>
    <r>
      <t>Terms marked with a</t>
    </r>
    <r>
      <rPr>
        <sz val="12"/>
        <color rgb="FFFF0000"/>
        <rFont val="Times New Roman"/>
        <family val="1"/>
      </rPr>
      <t xml:space="preserve"> red asterisk</t>
    </r>
    <r>
      <rPr>
        <sz val="12"/>
        <color theme="1"/>
        <rFont val="Times New Roman"/>
        <family val="1"/>
      </rPr>
      <t xml:space="preserve"> in the Topical worksheets are defined here.</t>
    </r>
  </si>
  <si>
    <t>Service points or meter.</t>
  </si>
  <si>
    <t>See AB 477, effective 9/4/2019.</t>
  </si>
  <si>
    <t>Cal OES Stage 1: Activating PSPS Protocols/Potential to De-energize</t>
  </si>
  <si>
    <t>6.Utility Definitions, 7. Data Dictionary, 8. Dashboard</t>
  </si>
  <si>
    <t>See worksheet "4. CFCI Definition" and https://www.cisa.gov/critical-infrastructure-sectors.</t>
  </si>
  <si>
    <t>See description of exercises in the HSEEP Manual, Jan. 2020 at https://www.fema.gov/sites/default/files/2020-04/Homeland-Security-Exercise-and-Evaluation-Program-Doctrine-2020-Revision-2-2-25.pdf, pp. 2-6 to 2-11.</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</si>
  <si>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</si>
  <si>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See "De-energization Exercise Type" above.</t>
  </si>
  <si>
    <t>Tier 1 (High Hazard Zone), 2, and 3 are explained here: https://www.cpuc.ca.gov/industries-and-topics/wildfires/fire-threat-maps-and-fire-safety-rulemaking.</t>
  </si>
  <si>
    <t>Defined in D.19-05-042. Established in the State Baseline Act of 1976 (PU Code Section 739 (c).  Residential customers who have special medical needs and/or are dependent on life-support equipment. See https://www.cpuc.ca.gov/consumer-support/financial-assistance-savings-and-discounts/medical-baseline.</t>
  </si>
  <si>
    <t>Backup generation, Backup storage, Dx microgrid, Islanding, Patrols, Sectionalization, Switching, Temporary substation microgrid, Tx switching, Vegetation management (expedite priority trees that prevent circuit from being removed from scope).</t>
  </si>
  <si>
    <t>Data Dictionary</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</si>
  <si>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</si>
  <si>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See worksheet "5. PSP Definition."</t>
  </si>
  <si>
    <t>CFCI DEFINITION</t>
  </si>
  <si>
    <t>PSP DEFINITION</t>
  </si>
  <si>
    <t>Public Safety Partners refers to:</t>
  </si>
  <si>
    <t>·  First/Emergency Responders (individuals who, in the early stages of an incident, are responsible for the protection and preservation of life, property, evidence, and the environment), at the local, state and federal level including:</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</si>
  <si>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</si>
  <si>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</si>
  <si>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</si>
  <si>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</si>
  <si>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</si>
  <si>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</si>
  <si>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t>
  </si>
  <si>
    <t xml:space="preserve">·  Wastewater service providers </t>
  </si>
  <si>
    <t>·  Communication service providers at the tribal, local, state, and federal level</t>
  </si>
  <si>
    <t>·  Affected community choice aggregators (CCAs) at the tribal, local, and state level</t>
  </si>
  <si>
    <t>·  Affected publicly-owned utilities (POUs)/electrical cooperatives at the tribal, local, and state level</t>
  </si>
  <si>
    <t>·  The Commission</t>
  </si>
  <si>
    <t>·  Cal OES</t>
  </si>
  <si>
    <t>·  CAL FIRE</t>
  </si>
  <si>
    <t>DATA DICTIONARY</t>
  </si>
  <si>
    <t>Section</t>
  </si>
  <si>
    <t>Table Parent Name</t>
  </si>
  <si>
    <t>Metric</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</si>
  <si>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</si>
  <si>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</si>
  <si>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</si>
  <si>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</si>
  <si>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</si>
  <si>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</si>
  <si>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</si>
  <si>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</si>
  <si>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</si>
  <si>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</si>
  <si>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</si>
  <si>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</si>
  <si>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</si>
  <si>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</si>
  <si>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</si>
  <si>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</si>
  <si>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</si>
  <si>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</si>
  <si>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</si>
  <si>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</si>
  <si>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</si>
  <si>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</si>
  <si>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</si>
  <si>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</si>
  <si>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</si>
  <si>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2"/>
        <color rgb="FFFF0000"/>
        <rFont val="Times New Roman"/>
        <family val="1"/>
      </rPr>
      <t>*</t>
    </r>
    <r>
      <rPr>
        <b/>
        <sz val="12"/>
        <color theme="1"/>
        <rFont val="Times New Roman"/>
        <family val="1"/>
      </rPr>
      <t xml:space="preserve"> </t>
    </r>
    <r>
      <rPr>
        <sz val="12"/>
        <color theme="1"/>
        <rFont val="Times New Roman"/>
        <family val="1"/>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</si>
  <si>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</si>
  <si>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</si>
  <si>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</si>
  <si>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</si>
  <si>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2"/>
        <color rgb="FFFF0000"/>
        <rFont val="Times New Roman"/>
        <family val="1"/>
      </rPr>
      <t xml:space="preserve">* </t>
    </r>
    <r>
      <rPr>
        <sz val="12"/>
        <rFont val="Times New Roman"/>
        <family val="1"/>
      </rPr>
      <t>d</t>
    </r>
    <r>
      <rPr>
        <sz val="12"/>
        <color theme="1"/>
        <rFont val="Times New Roman"/>
        <family val="1"/>
      </rPr>
      <t>e-energized</t>
    </r>
  </si>
  <si>
    <t>HFTD Tiers 2 or 3 that are defined in CPUC HFTD maps issued in D.17-01-009.</t>
  </si>
  <si>
    <r>
      <t>12. Number of MBL</t>
    </r>
    <r>
      <rPr>
        <b/>
        <sz val="12"/>
        <color rgb="FFFF0000"/>
        <rFont val="Times New Roman"/>
        <family val="1"/>
      </rPr>
      <t>*</t>
    </r>
    <r>
      <rPr>
        <sz val="12"/>
        <color theme="1"/>
        <rFont val="Times New Roman"/>
        <family val="1"/>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</si>
  <si>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</si>
  <si>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</si>
  <si>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2"/>
        <color rgb="FFFF0000"/>
        <rFont val="Times New Roman"/>
        <family val="1"/>
      </rPr>
      <t>*</t>
    </r>
    <r>
      <rPr>
        <sz val="12"/>
        <color theme="1"/>
        <rFont val="Times New Roman"/>
        <family val="1"/>
      </rPr>
      <t xml:space="preserve"> Accounts de-energized (within MBL designation)</t>
    </r>
  </si>
  <si>
    <r>
      <t>15. Number of AFN</t>
    </r>
    <r>
      <rPr>
        <b/>
        <sz val="12"/>
        <color rgb="FFFF0000"/>
        <rFont val="Times New Roman"/>
        <family val="1"/>
      </rPr>
      <t>*</t>
    </r>
    <r>
      <rPr>
        <sz val="12"/>
        <color theme="1"/>
        <rFont val="Times New Roman"/>
        <family val="1"/>
      </rPr>
      <t>-identified Accounts that are not MBL</t>
    </r>
    <r>
      <rPr>
        <sz val="12"/>
        <rFont val="Times New Roman"/>
        <family val="1"/>
      </rPr>
      <t xml:space="preserve"> that were </t>
    </r>
    <r>
      <rPr>
        <sz val="12"/>
        <color theme="1"/>
        <rFont val="Times New Roman"/>
        <family val="1"/>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</si>
  <si>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</si>
  <si>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</si>
  <si>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</si>
  <si>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2"/>
        <color rgb="FFFF0000"/>
        <rFont val="Times New Roman"/>
        <family val="1"/>
      </rPr>
      <t xml:space="preserve">* </t>
    </r>
    <r>
      <rPr>
        <sz val="12"/>
        <color theme="1"/>
        <rFont val="Times New Roman"/>
        <family val="1"/>
      </rPr>
      <t>or FERA</t>
    </r>
    <r>
      <rPr>
        <b/>
        <sz val="12"/>
        <color rgb="FFFF0000"/>
        <rFont val="Times New Roman"/>
        <family val="1"/>
      </rPr>
      <t>*</t>
    </r>
    <r>
      <rPr>
        <sz val="12"/>
        <color theme="1"/>
        <rFont val="Times New Roman"/>
        <family val="1"/>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</si>
  <si>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</si>
  <si>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</si>
  <si>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</si>
  <si>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</si>
  <si>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</si>
  <si>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2"/>
        <color rgb="FFFF0000"/>
        <rFont val="Times New Roman"/>
        <family val="1"/>
      </rPr>
      <t>*</t>
    </r>
    <r>
      <rPr>
        <sz val="12"/>
        <color theme="1"/>
        <rFont val="Times New Roman"/>
        <family val="1"/>
      </rPr>
      <t xml:space="preserve"> De-energized</t>
    </r>
  </si>
  <si>
    <t>22. Number of Transmission lines De-energized</t>
  </si>
  <si>
    <r>
      <t xml:space="preserve">23. Number of Transmission lines De-energized </t>
    </r>
    <r>
      <rPr>
        <b/>
        <u/>
        <sz val="12"/>
        <color theme="1"/>
        <rFont val="Times New Roman"/>
        <family val="1"/>
      </rPr>
      <t>without</t>
    </r>
    <r>
      <rPr>
        <sz val="12"/>
        <color theme="1"/>
        <rFont val="Times New Roman"/>
        <family val="1"/>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</si>
  <si>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</si>
  <si>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</si>
  <si>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</si>
  <si>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</si>
  <si>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</si>
  <si>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28. Number of de-energized end-users served by master meters de-energized</t>
  </si>
  <si>
    <r>
      <t>29. Number of de-energized 'other non-account holders'</t>
    </r>
    <r>
      <rPr>
        <b/>
        <sz val="12"/>
        <color theme="1"/>
        <rFont val="Times New Roman"/>
        <family val="1"/>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</si>
  <si>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</si>
  <si>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</si>
  <si>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</si>
  <si>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</si>
  <si>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</si>
  <si>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</si>
  <si>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</si>
  <si>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</si>
  <si>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</si>
  <si>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</si>
  <si>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</si>
  <si>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</si>
  <si>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</si>
  <si>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r>
      <t>1. Number of Days in Monitoring Mode</t>
    </r>
    <r>
      <rPr>
        <b/>
        <sz val="12"/>
        <rFont val="Times New Roman"/>
        <family val="1"/>
      </rPr>
      <t>*</t>
    </r>
  </si>
  <si>
    <t>Define what utility means by "Monitoring Mode"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</si>
  <si>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</si>
  <si>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</si>
  <si>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</si>
  <si>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</si>
  <si>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</si>
  <si>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</si>
  <si>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</si>
  <si>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</si>
  <si>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</si>
  <si>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</si>
  <si>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</si>
  <si>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</si>
  <si>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</si>
  <si>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</si>
  <si>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</si>
  <si>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</si>
  <si>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</si>
  <si>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2021</t>
  </si>
  <si>
    <t>2021 Cumulative total only (use "annual or cumulative total" column)</t>
  </si>
  <si>
    <t>2. Number of Hours EOC personnel were trained in EM in 2021</t>
  </si>
  <si>
    <t>E. De-energization Exercises</t>
  </si>
  <si>
    <t>1. Number of Tabletop Exercises of four hours or more conducted in 2021</t>
  </si>
  <si>
    <t>2. Number of Full-scale or Functional Exercises of more than one day conducted in 2021</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</si>
  <si>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</si>
  <si>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</si>
  <si>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</si>
  <si>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</si>
  <si>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</si>
  <si>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</si>
  <si>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</si>
  <si>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</si>
  <si>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</si>
  <si>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</si>
  <si>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</si>
  <si>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</si>
  <si>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</si>
  <si>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</si>
  <si>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</si>
  <si>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</si>
  <si>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</si>
  <si>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</si>
  <si>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2"/>
        <rFont val="Times New Roman"/>
        <family val="1"/>
      </rPr>
      <t xml:space="preserve">not </t>
    </r>
    <r>
      <rPr>
        <sz val="12"/>
        <rFont val="Times New Roman"/>
        <family val="1"/>
      </rPr>
      <t>receive 48–72-hour advance notification</t>
    </r>
  </si>
  <si>
    <t>Notification of priority notification entities only. PSP notification addressed in VI. A.5. below</t>
  </si>
  <si>
    <t xml:space="preserve">All other affected customers/populations </t>
  </si>
  <si>
    <r>
      <t xml:space="preserve">3. Number of Accounts that did </t>
    </r>
    <r>
      <rPr>
        <u/>
        <sz val="12"/>
        <rFont val="Times New Roman"/>
        <family val="1"/>
      </rPr>
      <t>not</t>
    </r>
    <r>
      <rPr>
        <sz val="12"/>
        <rFont val="Times New Roman"/>
        <family val="1"/>
      </rPr>
      <t xml:space="preserve"> receive 1-4 hour advance notifications.</t>
    </r>
  </si>
  <si>
    <t xml:space="preserve">All affected customers/populations </t>
  </si>
  <si>
    <r>
      <t xml:space="preserve">4. Number of Accounts that did </t>
    </r>
    <r>
      <rPr>
        <u/>
        <sz val="12"/>
        <rFont val="Times New Roman"/>
        <family val="1"/>
      </rPr>
      <t>not</t>
    </r>
    <r>
      <rPr>
        <sz val="12"/>
        <rFont val="Times New Roman"/>
        <family val="1"/>
      </rPr>
      <t xml:space="preserve"> receive any notifications before de-energization.</t>
    </r>
  </si>
  <si>
    <r>
      <t xml:space="preserve">5. Number of Accounts that were </t>
    </r>
    <r>
      <rPr>
        <u/>
        <sz val="12"/>
        <rFont val="Times New Roman"/>
        <family val="1"/>
      </rPr>
      <t>not</t>
    </r>
    <r>
      <rPr>
        <sz val="12"/>
        <rFont val="Times New Roman"/>
        <family val="1"/>
      </rPr>
      <t xml:space="preserve"> notified at de-energization initiation.</t>
    </r>
  </si>
  <si>
    <r>
      <t xml:space="preserve">6. Number of Accounts that were </t>
    </r>
    <r>
      <rPr>
        <u/>
        <sz val="12"/>
        <rFont val="Times New Roman"/>
        <family val="1"/>
      </rPr>
      <t>not</t>
    </r>
    <r>
      <rPr>
        <sz val="12"/>
        <rFont val="Times New Roman"/>
        <family val="1"/>
      </rPr>
      <t xml:space="preserve"> notified immediately before re-energization.</t>
    </r>
  </si>
  <si>
    <r>
      <t xml:space="preserve">7. Number of Accounts that were </t>
    </r>
    <r>
      <rPr>
        <u/>
        <sz val="12"/>
        <rFont val="Times New Roman"/>
        <family val="1"/>
      </rPr>
      <t>not</t>
    </r>
    <r>
      <rPr>
        <sz val="12"/>
        <rFont val="Times New Roman"/>
        <family val="1"/>
      </rPr>
      <t xml:space="preserve"> notified when re-energization</t>
    </r>
    <r>
      <rPr>
        <strike/>
        <sz val="12"/>
        <rFont val="Times New Roman"/>
        <family val="1"/>
      </rPr>
      <t xml:space="preserve"> is </t>
    </r>
    <r>
      <rPr>
        <sz val="12"/>
        <rFont val="Times New Roman"/>
        <family val="1"/>
      </rPr>
      <t>was complete.</t>
    </r>
  </si>
  <si>
    <r>
      <t xml:space="preserve">8. Number of Accounts that did </t>
    </r>
    <r>
      <rPr>
        <u/>
        <sz val="12"/>
        <rFont val="Times New Roman"/>
        <family val="1"/>
      </rPr>
      <t>not</t>
    </r>
    <r>
      <rPr>
        <sz val="12"/>
        <rFont val="Times New Roman"/>
        <family val="1"/>
      </rPr>
      <t xml:space="preserve"> receive cancellation notification within two hours of the decision to cancel</t>
    </r>
  </si>
  <si>
    <t>Accounts that were NOT de-energized.</t>
  </si>
  <si>
    <r>
      <t xml:space="preserve">9. Number of Accounts that did </t>
    </r>
    <r>
      <rPr>
        <u/>
        <sz val="12"/>
        <rFont val="Times New Roman"/>
        <family val="1"/>
      </rPr>
      <t>not</t>
    </r>
    <r>
      <rPr>
        <sz val="12"/>
        <rFont val="Times New Roman"/>
        <family val="1"/>
      </rPr>
      <t xml:space="preserve"> receive notification after de-energization because there was no alternate method of contact</t>
    </r>
  </si>
  <si>
    <t>D. False Communications</t>
  </si>
  <si>
    <t>1. Number of Accounts that were not de-energized after receiving a De-energization Notification</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</si>
  <si>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</si>
  <si>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</si>
  <si>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</si>
  <si>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</si>
  <si>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</si>
  <si>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</si>
  <si>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</si>
  <si>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</si>
  <si>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</si>
  <si>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2"/>
        <rFont val="Times New Roman"/>
        <family val="1"/>
      </rPr>
      <t xml:space="preserve">not </t>
    </r>
    <r>
      <rPr>
        <sz val="12"/>
        <rFont val="Times New Roman"/>
        <family val="1"/>
      </rPr>
      <t>timely</t>
    </r>
  </si>
  <si>
    <t>B. Portal</t>
  </si>
  <si>
    <t>1. Number of PSP Portal Registrations at end of PSPS event</t>
  </si>
  <si>
    <t>Total number of registrations from PSP.</t>
  </si>
  <si>
    <t>2. Number of Portal training events provided to PSP during 2021.</t>
  </si>
  <si>
    <t>3. Number of events in 2021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</si>
  <si>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</si>
  <si>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</si>
  <si>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</si>
  <si>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</si>
  <si>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</si>
  <si>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</si>
  <si>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</si>
  <si>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</si>
  <si>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</si>
  <si>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</si>
  <si>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</si>
  <si>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</si>
  <si>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</si>
  <si>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</si>
  <si>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</si>
  <si>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</si>
  <si>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</si>
  <si>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</si>
  <si>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</si>
  <si>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</si>
  <si>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</si>
  <si>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</si>
  <si>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</si>
  <si>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</si>
  <si>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</si>
  <si>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</si>
  <si>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</si>
  <si>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</si>
  <si>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</si>
  <si>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</si>
  <si>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</si>
  <si>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</si>
  <si>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</si>
  <si>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</si>
  <si>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</si>
  <si>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</si>
  <si>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</si>
  <si>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</si>
  <si>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2"/>
        <rFont val="Times New Roman"/>
        <family val="1"/>
      </rPr>
      <t xml:space="preserve"> </t>
    </r>
    <r>
      <rPr>
        <sz val="12"/>
        <rFont val="Times New Roman"/>
        <family val="1"/>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</si>
  <si>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</si>
  <si>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</si>
  <si>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</si>
  <si>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</si>
  <si>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</si>
  <si>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</si>
  <si>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</si>
  <si>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</si>
  <si>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</si>
  <si>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</si>
  <si>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</si>
  <si>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</si>
  <si>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</si>
  <si>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</si>
  <si>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</si>
  <si>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</si>
  <si>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</si>
  <si>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</si>
  <si>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</si>
  <si>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</si>
  <si>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</si>
  <si>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</si>
  <si>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</si>
  <si>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</si>
  <si>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</si>
  <si>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</si>
  <si>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</si>
  <si>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</si>
  <si>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</si>
  <si>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</si>
  <si>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</si>
  <si>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</si>
  <si>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</si>
  <si>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</si>
  <si>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</si>
  <si>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</si>
  <si>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</si>
  <si>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</si>
  <si>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</si>
  <si>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</si>
  <si>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</si>
  <si>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</si>
  <si>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</si>
  <si>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</si>
  <si>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</si>
  <si>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</si>
  <si>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</si>
  <si>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</si>
  <si>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</si>
  <si>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</si>
  <si>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</si>
  <si>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</si>
  <si>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</si>
  <si>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</si>
  <si>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</si>
  <si>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</si>
  <si>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</si>
  <si>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</si>
  <si>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</si>
  <si>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</si>
  <si>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2"/>
        <color rgb="FFFF0000"/>
        <rFont val="Times New Roman"/>
        <family val="1"/>
      </rPr>
      <t>*</t>
    </r>
    <r>
      <rPr>
        <sz val="12"/>
        <rFont val="Times New Roman"/>
        <family val="1"/>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</si>
  <si>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</si>
  <si>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</si>
  <si>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</si>
  <si>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</si>
  <si>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</si>
  <si>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</si>
  <si>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</si>
  <si>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</si>
  <si>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</si>
  <si>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</si>
  <si>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</si>
  <si>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</si>
  <si>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</si>
  <si>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</si>
  <si>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UTILITY DEFINITIONS</t>
  </si>
  <si>
    <t>Add terms in alphabetical order</t>
  </si>
  <si>
    <t>Worksheet Reference</t>
  </si>
  <si>
    <t>Definition as Understood by the Utility</t>
  </si>
  <si>
    <t>PG&amp;E Remarks</t>
  </si>
  <si>
    <t>Acres burned (acres)</t>
  </si>
  <si>
    <t>Decision Factors</t>
  </si>
  <si>
    <t>Acres burned in the 8-hour fire spread simulation from Technosylva.</t>
  </si>
  <si>
    <t>Actual Average Peak Wind Gust during Event (mph)</t>
  </si>
  <si>
    <t xml:space="preserve">The maximum sustained wind gust recorded by weather stations within five miles of the circuit from de-energization time to all-clear time.  </t>
  </si>
  <si>
    <t>Actual Relative Humidity at All Clear (%)</t>
  </si>
  <si>
    <t xml:space="preserve">Minimum relative humidity recorded by all weather stations within five miles of the circuit at the all-clear time.  </t>
  </si>
  <si>
    <t>Actual Relative Humidity During Event (%)</t>
  </si>
  <si>
    <t xml:space="preserve">Minimum relative humidity recorded by all weather stations within five miles of the circuit from de-energization time to all-clear time. </t>
  </si>
  <si>
    <t>Actual Sustained Wind Speed at All Clear (mph)</t>
  </si>
  <si>
    <t xml:space="preserve">The maximum sustained wind speed recorded by weather stations within five miles of the circuit at the all-clear time.  </t>
  </si>
  <si>
    <t>Actual Sustained Wind Speed during Event (mph)</t>
  </si>
  <si>
    <t xml:space="preserve">The maximum sustained wind speed recorded by weather stations within five miles of the circuit from de-energization time to all-clear time.  </t>
  </si>
  <si>
    <t>Actual Temperature at All Clear (degrees F)</t>
  </si>
  <si>
    <t xml:space="preserve">The maximum temperature recorded by weather stations within five miles of the circuit at the all-clear time.  </t>
  </si>
  <si>
    <t>Actual Temperature during event (degrees F)</t>
  </si>
  <si>
    <t xml:space="preserve">The maximum temperature recorded by weather stations within five miles of the circuit from de-energization time to all-clear time. </t>
  </si>
  <si>
    <t>Actual Wind gust at All Clear (mph)</t>
  </si>
  <si>
    <t xml:space="preserve">The maximum sustained wind gust recorded by weather stations within five miles of the circuit at the all-clear time.  </t>
  </si>
  <si>
    <t>Actual Wind gust during Event (mph)</t>
  </si>
  <si>
    <t>AFN but not MBL</t>
  </si>
  <si>
    <t>Access and Functional Needs (AFN) categories outside of Medical Baseline (MBL) includes customers enrolled in CARE or FERA; customers that self-identify as vulnerable with the following characteristic: Blind, Age 65 or over, being Disabled, having Low Vision or Vision Disabled, being Deaf or Hard of Hearing, customers who report use of Durable Medical Equipment and Assisted Technology, customers who indicate a non-English Language Preference, and customers who self-select to receive utility communications in a non-standard format (e.g., in braille or large print).</t>
  </si>
  <si>
    <t>Air Quality (AQI)</t>
  </si>
  <si>
    <t xml:space="preserve">Not currently tracked as this is not a factor for PSPS. </t>
  </si>
  <si>
    <t>All Clear</t>
  </si>
  <si>
    <t>Decision to initiate PSPS patrols and re-energization by approving the re-energization of impacted assets within the event footprint as recommended by the PSPS event meteorologist in charge.</t>
  </si>
  <si>
    <t>Assets conditions</t>
  </si>
  <si>
    <t>An evaluation of the condition of the asset based on appearance, required maintenance (and relevant tags), working ability, and quality.</t>
  </si>
  <si>
    <t>CFP-2021
LFP-2020</t>
  </si>
  <si>
    <r>
      <t>The product of probability of catastrophic fire (Prob_Cat) and IPW - probability of ignition (prob_ignition). This product is called the (CFP</t>
    </r>
    <r>
      <rPr>
        <vertAlign val="subscript"/>
        <sz val="12"/>
        <color theme="1"/>
        <rFont val="Times New Roman"/>
        <family val="1"/>
      </rPr>
      <t>D</t>
    </r>
    <r>
      <rPr>
        <sz val="12"/>
        <color theme="1"/>
        <rFont val="Times New Roman"/>
        <family val="1"/>
      </rPr>
      <t>) Catastrophic Fire Probability distribution model. Scaled by 1000 to covert to an integer value.</t>
    </r>
  </si>
  <si>
    <t>Circuit</t>
  </si>
  <si>
    <t xml:space="preserve">Various </t>
  </si>
  <si>
    <t>Power lines which transmit electricity from the distribution substation circuit breaker to customers.</t>
  </si>
  <si>
    <t>Circuit segment</t>
  </si>
  <si>
    <t>Also known as a Circuit Protection Zones (CPZs) - A CPZ is a segment of a distribution circuit between two protection devices. CPZs are also sometimes referred to as circuit segments.</t>
  </si>
  <si>
    <t>Dead Fuel Moisture Content 10 hrs</t>
  </si>
  <si>
    <t xml:space="preserve">Dead Fuel Moisture in 10-hour fuel moisture class. Can be scaled to percentage by multiplying by 100. </t>
  </si>
  <si>
    <t>Dead Fuel Moisture Content 100 hrs</t>
  </si>
  <si>
    <t xml:space="preserve">Dead Fuel Moisture in 100-hour moisture class. Can be scaled to percentage by multiplying by 100. </t>
  </si>
  <si>
    <t>Dead Fuel Moisture Content 1000 hrs</t>
  </si>
  <si>
    <t xml:space="preserve">Dead Fuel Moisture in 1000-hour moisture class. Can be scaled to percentage by multiplying by 100. </t>
  </si>
  <si>
    <t>Emergency website</t>
  </si>
  <si>
    <t>PGE Emergency Site - Latest PSPS Updates</t>
  </si>
  <si>
    <t>End users served by submeters</t>
  </si>
  <si>
    <t xml:space="preserve">Not currently tracked. PG&amp;E, SCE, and SDG&amp;E jointly submitted comments in the Post Season Data Report Template to the SED on 11/29/2021 referencing that the IOUs do not currently track submeters. </t>
  </si>
  <si>
    <t>End-users served by master meters</t>
  </si>
  <si>
    <t>In some locations, including many mobile home parks, a master PG&amp;E meter serves the entire community. If your location is a sub-metered property (Master Meter), the property manager splits the energy costs among all tenants.  Tenants pay their energy costs to the property manager, not to PG&amp;E.</t>
  </si>
  <si>
    <t>Energy Release Component (BTUs psf)</t>
  </si>
  <si>
    <t xml:space="preserve">Not currently tracked as this is not a factor for PSPS. Our FPI model is used to access the probability of catastrophic fires. </t>
  </si>
  <si>
    <t>Fire Potential Index (probability outputs)</t>
  </si>
  <si>
    <r>
      <t>Fire Potential Index (FPI) Model Output - Probability of a catastrophic fire if an ignition were to occur. FPI component of the CFP</t>
    </r>
    <r>
      <rPr>
        <vertAlign val="subscript"/>
        <sz val="12"/>
        <color rgb="FF000000"/>
        <rFont val="Times New Roman"/>
        <family val="1"/>
      </rPr>
      <t>D</t>
    </r>
    <r>
      <rPr>
        <sz val="12"/>
        <color rgb="FF000000"/>
        <rFont val="Times New Roman"/>
        <family val="1"/>
      </rPr>
      <t xml:space="preserve"> model.</t>
    </r>
  </si>
  <si>
    <t>Flame length (ft)</t>
  </si>
  <si>
    <t>Flame length in feet on fire front for first 2 hours of fire spread simulation from Technoslyva.</t>
  </si>
  <si>
    <t>GACC High Risk (yes/no)</t>
  </si>
  <si>
    <t>High Risk issued by the Federal North or South Operations Predictive Services.</t>
  </si>
  <si>
    <t>Gust wind speeds (mph)</t>
  </si>
  <si>
    <t>Wind gust in miles per hour at 10 meters above ground level.</t>
  </si>
  <si>
    <t>Hazards or Threats Scoping Factors</t>
  </si>
  <si>
    <t>See Assets conditions, Vegetation conditions, Live field observation conditions, and Structural design wind speed ratings.</t>
  </si>
  <si>
    <t>High Wind Advisory (yes/no)</t>
  </si>
  <si>
    <t>High Wind Advisory from the Federal National Weather Service.</t>
  </si>
  <si>
    <t>High Wind Warning (yes/no)</t>
  </si>
  <si>
    <t>High Wind Warning from the Federal National Weather Service.</t>
  </si>
  <si>
    <t>Ignition Probability Weather Model</t>
  </si>
  <si>
    <t>A model that provides estimates of the probability of an ignition given an outage on an hourly basis</t>
  </si>
  <si>
    <t>Impacted by Transmission</t>
  </si>
  <si>
    <t xml:space="preserve">Distribution lines that would have been de-energized due to de-energization of upstream transmission lines, regardless of whether those distribution lines would have also been de-energized due to direct distribution PSPS. </t>
  </si>
  <si>
    <t>Live field observation conditions</t>
  </si>
  <si>
    <t>Real-time observations of weather stations, satellite data, pressure gradients, real-time field observations from crews and live feeds from Alert Wildfire Camera.</t>
  </si>
  <si>
    <t>Live Fuel Moisture Content-herbaceous (%)</t>
  </si>
  <si>
    <t>Live Fuel Moisture Percentage of herbaceous plant species. (% of species that is comprised of water).</t>
  </si>
  <si>
    <t>Live Fuel Moisture Content-shrub (%)</t>
  </si>
  <si>
    <t>Live Fuel Moisture Percentage of Chamise (shrub) plant species. (% of species that is comprised of water).</t>
  </si>
  <si>
    <t>Live Fuel Moisture Content-woody (%)</t>
  </si>
  <si>
    <t>Live Fuel Moisture Percentage of woody plant species. (% of species that is comprised of water).</t>
  </si>
  <si>
    <t>Medical Baseline (MBL) Customers</t>
  </si>
  <si>
    <t>MBL customers are residential PG&amp;E customers who have additional energy needs due to their qualifying medical conditions and/or heating/cooling needs as certified by a qualified medical practitioner. This program offers additional allotment of energy at the baseline, or a flat line discount on eligible services and may include additional notifications prior to Public Safety Power Shutoff (PSPS).</t>
  </si>
  <si>
    <t>Monitoring mode</t>
  </si>
  <si>
    <t xml:space="preserve">A network of weather stations, high-definition cameras and sensors, as well as state-of-the-art weather forecasting that is used by PG&amp;E and other agencies. </t>
  </si>
  <si>
    <t xml:space="preserve">Normalized Difference Vegetation Index  </t>
  </si>
  <si>
    <t>Not currently tracked as this is not a factor for PSPS. Our Live Fuel Moisture - Herbaceous model is used to determine the state of the 'green up' and grass/herb receptivity to fire.</t>
  </si>
  <si>
    <t>Other non-account holders</t>
  </si>
  <si>
    <t xml:space="preserve">Not currently tracked. PG&amp;E, SCE, and SDG&amp;E jointly submitted comments in the Post Season Data Report Template to the SED on 11/29/2021 to reiterate that no definition was provided for 'non-account holder'; therefore, PG&amp;E interpreted it as the same as a submeter account, which IOUs do not currently track. </t>
  </si>
  <si>
    <t>Peak Gusts wind speeds (mph)</t>
  </si>
  <si>
    <t>Prob_Ignition (IPW)</t>
  </si>
  <si>
    <r>
      <t>Ignition Probability Weather (IPW) Model Output - Probability of Ignition based on the probability of outages by cause. Ignition component of the CFP</t>
    </r>
    <r>
      <rPr>
        <vertAlign val="subscript"/>
        <sz val="12"/>
        <color rgb="FF000000"/>
        <rFont val="Times New Roman"/>
        <family val="1"/>
      </rPr>
      <t>D</t>
    </r>
    <r>
      <rPr>
        <sz val="12"/>
        <color rgb="FF000000"/>
        <rFont val="Times New Roman"/>
        <family val="1"/>
      </rPr>
      <t xml:space="preserve"> model.</t>
    </r>
  </si>
  <si>
    <t>Rate of spread (chains/hr)</t>
  </si>
  <si>
    <t>Rate of fire spread in chains per hour for first 2 hours of fire spread simulation from Technoslyva.</t>
  </si>
  <si>
    <t>Red Flag Warning (yes/no)</t>
  </si>
  <si>
    <t>Red Flag Warning from the Federal National Weather Service.</t>
  </si>
  <si>
    <t>Relative Humidity (%)</t>
  </si>
  <si>
    <t>Relative Humidity in percent at 2 meters above ground level.</t>
  </si>
  <si>
    <t>Run Time (hrs)</t>
  </si>
  <si>
    <t>Backup Power Resources</t>
  </si>
  <si>
    <t xml:space="preserve">Expected run time of generator without refueling estimated based on a 75% load. When information could not be obtained, the run time was estimated on run times of generators with similar capacity (MW). Run times might vary according to generator manufacturer. Barring mechanical failure and refueling the temporary generators have the ability to operate continuously throughout a typical PSPS event. </t>
  </si>
  <si>
    <t>Santa Ana Wildfire Threat Index</t>
  </si>
  <si>
    <t>PG&amp;E does not track for the purposes of PSPS, the SAWTI does not cover the entire PG&amp;E territory.</t>
  </si>
  <si>
    <t>Sectionalization</t>
  </si>
  <si>
    <t>Mitigation</t>
  </si>
  <si>
    <t>A device used to mitigate the scope and number of customers subjected to de-energization.</t>
  </si>
  <si>
    <t>Structure identifier</t>
  </si>
  <si>
    <t>Damages</t>
  </si>
  <si>
    <t>A unique numerical identifier for circuit structures.</t>
  </si>
  <si>
    <t>Structural design wind speed rating</t>
  </si>
  <si>
    <t>Transmission</t>
  </si>
  <si>
    <t xml:space="preserve">This term is not used by PG&amp;E as it is not a part of our operating standards and procedures.  </t>
  </si>
  <si>
    <t>Sustained wind speeds (mph)</t>
  </si>
  <si>
    <t>Sustained windspeed in miles per hour at 10 meters above ground level.</t>
  </si>
  <si>
    <t>Sustained Wind Speeds at 50 m (mph)</t>
  </si>
  <si>
    <t>Sustained windspeed in miles per hour at 50 meters above ground level.</t>
  </si>
  <si>
    <t>Switching</t>
  </si>
  <si>
    <t>Depending on fire risk patterns, distribution switch locations and switching plans maintain service to 
customers on radial lines that fall outside the high-risk area but are served by lines that pass through the 
fire risk area. Depending on event scope, we may be able to use back-tie switching to bypass the 
distribution lines that pass through the de-energization area to keep customers energized from a different 
set of lines.</t>
  </si>
  <si>
    <t>System Cooperators</t>
  </si>
  <si>
    <t>All Public Safety Partners in the service area were invited to join for situational awareness.</t>
  </si>
  <si>
    <t>Temperature (degrees F)</t>
  </si>
  <si>
    <t>Temperature in Fahrenheit at 2 meters above ground level.</t>
  </si>
  <si>
    <t>Tree Overstrike</t>
  </si>
  <si>
    <t>Sum of tree overstrike in a 2 x 2 km grid cell area in ft.</t>
  </si>
  <si>
    <t>Vegetation conditions</t>
  </si>
  <si>
    <t>The state or quality of the vegetation.</t>
  </si>
  <si>
    <t>Voltage range of distribution lines</t>
  </si>
  <si>
    <t>Customers being served by assets between 4kV and 34kV.</t>
  </si>
  <si>
    <t>Voltage range of transmission lines</t>
  </si>
  <si>
    <t>Customers being served by 60kV assets or higher.</t>
  </si>
  <si>
    <t>DASHBOARD</t>
  </si>
  <si>
    <t>Metrics</t>
  </si>
  <si>
    <t>August 30 - 31, 2023</t>
  </si>
  <si>
    <t>September 20 - 21, 2023</t>
  </si>
  <si>
    <t>Trendlines</t>
  </si>
  <si>
    <t>Annual or Cumulative  Total</t>
  </si>
  <si>
    <t xml:space="preserve"> 1. Event Name.</t>
  </si>
  <si>
    <t>N/A</t>
  </si>
  <si>
    <t xml:space="preserve"> 2. Date of First De-Energization.</t>
  </si>
  <si>
    <t xml:space="preserve"> 3. Time of First De-Energization.</t>
  </si>
  <si>
    <t xml:space="preserve"> 4. Date of Last Restoration.</t>
  </si>
  <si>
    <t xml:space="preserve"> 5. Time of Last Restoration.</t>
  </si>
  <si>
    <t xml:space="preserve"> 6. Number of Hours De-Energized.</t>
  </si>
  <si>
    <t xml:space="preserve"> 7. Number of Days De-Energized</t>
  </si>
  <si>
    <t xml:space="preserve"> 8. Number of Accounts* Notified.</t>
  </si>
  <si>
    <t xml:space="preserve">This metric reports PSPS customer notifications; therefore, a customer who was notified in more than one PSPS would add more than one to the total. </t>
  </si>
  <si>
    <t xml:space="preserve"> 9. Number of Accounts for which De-Energization was Cancelled.</t>
  </si>
  <si>
    <t>10. Number of Accounts De-Energized.</t>
  </si>
  <si>
    <t>11. Number of Accounts that Live in HFTD Tiers 2 or 3* De-Energized.</t>
  </si>
  <si>
    <t xml:space="preserve">This metric reports PSPS customer events; therefore, a customer who was de-energized in more than one PSPS would add more than one to the total. </t>
  </si>
  <si>
    <t>12. Number of MBL* Accounts De-Energized (in Tariff Class).</t>
  </si>
  <si>
    <t>13. Number of MBL Accounts that Live in HFTD Tiers 2 or 3 that were De-Energized.</t>
  </si>
  <si>
    <t>14. Number of Life Support* Accounts De-Energized (within MBL Designation).</t>
  </si>
  <si>
    <t>15. Number of AFN*-Identified Accounts that are not MBL that were De-Energized.</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</si>
  <si>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</si>
  <si>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</si>
  <si>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t>18. Number of De-Energized Accounts in CARE* or FERA* Tariff Class.</t>
  </si>
  <si>
    <t>19. Number of Counties De-Energized.</t>
  </si>
  <si>
    <t>20. Number of Tribes De-Energized.</t>
  </si>
  <si>
    <t>21. Number of CFCI* De-Energized.</t>
  </si>
  <si>
    <t>22. Number of Transmission lines De-Energized.</t>
  </si>
  <si>
    <t>23. Number of Transmission lines De-Energized without Advance Notice to CAISO.</t>
  </si>
  <si>
    <t>24. Line Miles of Transmission Lines De-Energized.</t>
  </si>
  <si>
    <t>25. Number of Distribution Circuits De-Energized.</t>
  </si>
  <si>
    <t>26. Line Miles of Distribution Lines De-Energized.</t>
  </si>
  <si>
    <t>27. Number of De-Energized End-Users Served by Sub-Meters De-Energized.</t>
  </si>
  <si>
    <t>28. Number of De-Energized End-Users Served by Master Meters De-Energized.</t>
  </si>
  <si>
    <t xml:space="preserve">PG&amp;E only tracks MBL customers served by master meters. No MBL customers served by master meters were de-energized in 2023 PSPS events. </t>
  </si>
  <si>
    <t>29. Number of De-Energized 'Other Non-Account Holders'*.</t>
  </si>
  <si>
    <t>30. Number of Local and Tribal Governments that Requested Information on MBL or CFCI Accounts Impacted during the Event.</t>
  </si>
  <si>
    <t>1. Number of Requests to Delay De-Energization.</t>
  </si>
  <si>
    <t>2. Number of Circuits for which De-Energizing was Delayed.</t>
  </si>
  <si>
    <t>1. Number of Days in Monitoring Mode.</t>
  </si>
  <si>
    <t>2. Number of hours before First De-Energization that Emergency Operations Center (EOC) was Established.</t>
  </si>
  <si>
    <t xml:space="preserve">Annual or Cumulative does not apply to this metric. </t>
  </si>
  <si>
    <t>3. Number of State Executive Briefings (SEB) Held.</t>
  </si>
  <si>
    <t>4. Number of Unique Briefing Decks Distributed.</t>
  </si>
  <si>
    <t>5. Number of System Cooperators’* Calls Conducted.</t>
  </si>
  <si>
    <t>6. Number of PSPS State Notification Forms Submitted to Cal OES Liaison.</t>
  </si>
  <si>
    <t>7. Number of News Releases Disseminated.</t>
  </si>
  <si>
    <t>8. Number of Public Briefings Conducted.</t>
  </si>
  <si>
    <t>9. Number of Days EOC Active.</t>
  </si>
  <si>
    <t>1. Number of Liaisons Embedded at State Operations Center</t>
  </si>
  <si>
    <t>Cumulative</t>
  </si>
  <si>
    <t>1. Number of Liaisons Embedded at Local Emergency Operations Center (County, Tribal or other).</t>
  </si>
  <si>
    <t>2. Number of State or Local Liaisons Embedded at your EOC.</t>
  </si>
  <si>
    <t>3. Number of Water or Communication Infrastructure Liaisons Embedded at your EOC.</t>
  </si>
  <si>
    <t>1. Number of EOC Personnel that Received EM training in 2023.</t>
  </si>
  <si>
    <t xml:space="preserve">EM training is not completed during a PSPS. This is a cumulative total for the year. </t>
  </si>
  <si>
    <t>2. Number of Hours EOC Personnel were Trained in EM in 2023.</t>
  </si>
  <si>
    <t>E. De-Energization Exercises</t>
  </si>
  <si>
    <t>1. Number of Tabletop Exercises of Four Hours or More Conducted in 2023.</t>
  </si>
  <si>
    <t>Number relates to June 14, 2023 exercise.</t>
  </si>
  <si>
    <t>2. Number of Full-scale or Functional Exercises of More than One Day Conducted in 2023.</t>
  </si>
  <si>
    <t>Number relates to May 8-11, 2023 exercise.</t>
  </si>
  <si>
    <t>3. Average Number of Utility Personnel Participating in all Exercises.</t>
  </si>
  <si>
    <t>Cumulative total is an average of both 2023 Table Top and Functional exercises.</t>
  </si>
  <si>
    <t xml:space="preserve">4. Number of PSP Actively Participating as a Player during the Exercises. </t>
  </si>
  <si>
    <t>May 8-11, 2023 exercises: 20
June 14, 2023 exercises: 39</t>
  </si>
  <si>
    <t xml:space="preserve">5. Number of AFN Community Members Participating as a Player during the Exercises. </t>
  </si>
  <si>
    <t>May 8-11, 2023 exercises: 8
June 14, 2023 exercises: 0</t>
  </si>
  <si>
    <t>1. Number De-Energized Accounts Notified.</t>
  </si>
  <si>
    <t>2. Number De-Energized MBL Accounts Notified.</t>
  </si>
  <si>
    <t>3. Number of Positive MBL Accounts Notifications.</t>
  </si>
  <si>
    <t>4. Number of De-Energized Accounts whose Contact Information was Wrong.</t>
  </si>
  <si>
    <t>5. Number of De-Energized MBL Accounts whose Contact Information was Wrong.</t>
  </si>
  <si>
    <t>1. Number of In-Person Visits / Doorbell Rings.</t>
  </si>
  <si>
    <t>2. Number of Live Agent Phone Calls.</t>
  </si>
  <si>
    <t>1. Number of Accounts that did not Receive 48–72-hour Advance Notification.</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</si>
  <si>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</si>
  <si>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</si>
  <si>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</si>
  <si>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</si>
  <si>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</si>
  <si>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was Complete.</t>
  </si>
  <si>
    <t>8. Number of Accounts that did not Receive Cancellation Notification within Two Hours of the Decision to Cancel.</t>
  </si>
  <si>
    <t>9. Number of Accounts that Did Not Receive Notification After De-Energization because there was No Alternate Method of Contact.</t>
  </si>
  <si>
    <t>1. Number of Accounts that were not De-Energized After Receiving a De-Energization Notification.</t>
  </si>
  <si>
    <t>2. Number of Accounts that were De-Energized After Receiving a Cancellation Notification.</t>
  </si>
  <si>
    <t>1. Number of Hours After EOC Activated that PSPs were First Notified.</t>
  </si>
  <si>
    <t>2. Number of Hours before EOC Activated that PSPs were First Notified.</t>
  </si>
  <si>
    <t>3. Number of Hours Before First De-Energization that PSPs were Notified.</t>
  </si>
  <si>
    <t>4. Number of PSPs Notified at First Notice.</t>
  </si>
  <si>
    <t xml:space="preserve">This metric reports PSPS Public Safety Partner notifications; therefore, a Public Safety Partner that was notified in more than one event would add more than one to the total. </t>
  </si>
  <si>
    <t>5. Number of PSP Notifications that were Not Timely.</t>
  </si>
  <si>
    <t>1. Number of PSP Portal Registrations at End of PSPS Event.</t>
  </si>
  <si>
    <t>2. Number of Portal Training Events Provided to PSP during 2023.</t>
  </si>
  <si>
    <t>3. Number of Events in 2023 for which there is No Data Available in the Portal as of the Submission Date.</t>
  </si>
  <si>
    <t>4. Number of PSP Portal Registration Requests that were Not Filled within 24 Business Hours.</t>
  </si>
  <si>
    <t>1. Number of Languages Used in Notifications.</t>
  </si>
  <si>
    <t xml:space="preserve">Chinese (Cantonese and Mandarin) are counted as a single language. Annual or Cumulative Total counts unique languages used between the two PSPS events. </t>
  </si>
  <si>
    <t>1. Cumulative Number PSPS Calls Handled.</t>
  </si>
  <si>
    <t xml:space="preserve">Number of calls is per-PSPS. </t>
  </si>
  <si>
    <t>2. Average Response Time for PSPS-Related Calls.</t>
  </si>
  <si>
    <t>3. Number of PSPS-Related Calls Handled by Call Center Translation Services.</t>
  </si>
  <si>
    <t>4. Number of Languages Supported by Call Center Translation Services.</t>
  </si>
  <si>
    <t>290+</t>
  </si>
  <si>
    <t>Annual or Cumulative total reports unique languages between the two PSPS events.</t>
  </si>
  <si>
    <t>1. Number of Emergency Website Visits.</t>
  </si>
  <si>
    <t>2. Number of Website Page Views.</t>
  </si>
  <si>
    <t>3. Number of Emergency Page Views.</t>
  </si>
  <si>
    <t>1. Number of Home Page Unique Visitors Non-English.</t>
  </si>
  <si>
    <t>2. Number of Emergency Website Unique Visitors Non-English.</t>
  </si>
  <si>
    <t>VII. Distribution Circuits De-Energized</t>
  </si>
  <si>
    <t>A. Frequency of Circuit De-Energized</t>
  </si>
  <si>
    <t>1. Name of First Most Frequently De-Energized Circuit.</t>
  </si>
  <si>
    <t>CORNING 1101</t>
  </si>
  <si>
    <t>2. Number of Times First Most Frequently De-Energized Circuit De-Energized.</t>
  </si>
  <si>
    <t>3. Cumulative Total Number of Customers on the First Most Frequently De-Energized Circuit.</t>
  </si>
  <si>
    <t>4. Name of Second Most Frequently De-Energized Circuit.</t>
  </si>
  <si>
    <t>CORNING 1102</t>
  </si>
  <si>
    <t>5. Number of Times Second Most Frequently De-Energized Circuit De-Energized.</t>
  </si>
  <si>
    <t>6. Cumulative Total Number of Customers on the Second Most Frequently De-Energized Circuit.</t>
  </si>
  <si>
    <t>7. Name of Third Most Frequently De-Energized Circuit.</t>
  </si>
  <si>
    <t>HIGHLANDS 1103</t>
  </si>
  <si>
    <t>8. Number of Times Third Most Frequently De-Energized Circuit De-Energized.</t>
  </si>
  <si>
    <t>9. Cumulative Total Number of Customers on the Third Most Frequently De-Energized Circuit.</t>
  </si>
  <si>
    <t>B. Duration of Circuits De-Energized</t>
  </si>
  <si>
    <t>1. Name of First Longest (in hours) Circuit De-Energized.</t>
  </si>
  <si>
    <t>WHITMORE 1101</t>
  </si>
  <si>
    <t>2. Number of Hours that Longest De-Energized Circuit was De-Energized.</t>
  </si>
  <si>
    <t>3. Number of Customers Impacted.</t>
  </si>
  <si>
    <t>4. Name of Second Longest (in hours) Circuit De-Energized.</t>
  </si>
  <si>
    <t>CEDAR CREEK 1101</t>
  </si>
  <si>
    <t>5. Number of Hours that Longest De-Energized Circuit was De-Energized.</t>
  </si>
  <si>
    <t>6. Number of Customers Impacted.</t>
  </si>
  <si>
    <t>7. Name of Third Longest (in hours) Circuit De-Energized.</t>
  </si>
  <si>
    <t>ELK CREEK 1101</t>
  </si>
  <si>
    <t>CORNING REMOTE 0002 0002</t>
  </si>
  <si>
    <t>8. Number of Hours that Longest De-Energized Circuit was De-Energized.</t>
  </si>
  <si>
    <t>9. Number of Customers Impacted.</t>
  </si>
  <si>
    <t>A. CFCI De-Energized</t>
  </si>
  <si>
    <t>1. Number of CFCI De-Energized.</t>
  </si>
  <si>
    <t>2. Number of Communication Services Providers (CSP) CFCI De-Energized.</t>
  </si>
  <si>
    <t>3. Number of Cell Towers De-Energized.</t>
  </si>
  <si>
    <t>4. Number of Water/Wastewater CFCI De-Energized.</t>
  </si>
  <si>
    <t>5. Number of De-Energized CFCI that Requested Backup Power.</t>
  </si>
  <si>
    <t>6. Number of De-Energized CFCI that were Provided Backup Power.</t>
  </si>
  <si>
    <t>7. Number of CFCI that were De-Energized During Two Events.</t>
  </si>
  <si>
    <t>8. Number of CFCI that were De-Energized During More than Two Events.</t>
  </si>
  <si>
    <t>1. Number of Requests for Backup Power.</t>
  </si>
  <si>
    <t>2. Percentage of Requests Satisfied (%).</t>
  </si>
  <si>
    <t>3. Total MW Capacity Supplied (MW).</t>
  </si>
  <si>
    <t>4. Percentage of Backup Power Supplied that was Renewable (%).</t>
  </si>
  <si>
    <t>5. Number of Requests for Consultative Assistance up to One Month Prior.</t>
  </si>
  <si>
    <t>1. Applications Received for Backup Generators or Storage from the Day after the Last PSPS through the End of the Current One.</t>
  </si>
  <si>
    <t>2. Number of Backup Generators Issued from the Day After the Last PSPS through the End of the Current One.</t>
  </si>
  <si>
    <t>PG&amp;E does not physically issue backup generators to customers for the Generator &amp; Battery Rebate Program. For this program, customers purchase their portable generators or portable batteries, and PG&amp;E issues rebate payments. Therefore, the count includes rebates issued for those who purchased both generators and batteries.</t>
  </si>
  <si>
    <t>3. Number of Backup Storage Issued from the Day After the Last PSPS through the End of the Current One.</t>
  </si>
  <si>
    <t>1. Number of Microgrids that Replaced the De-Energized Load.</t>
  </si>
  <si>
    <t>2. Megawatts of Load Provided by Microgrids (MWh).</t>
  </si>
  <si>
    <t>3. Percentage of Microgrids in use Using Renewable Fuel (%).</t>
  </si>
  <si>
    <t>1. Number of Circuits Sectionalized to Reduce PSPS Scope.</t>
  </si>
  <si>
    <t xml:space="preserve">The annual or cumulative total reports PSPS circuit sectionalizations; therefore, a circuit that was sectionalized in more than one PSPS would add more than one to the total. </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</si>
  <si>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</si>
  <si>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</si>
  <si>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</si>
  <si>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</si>
  <si>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</si>
  <si>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</si>
  <si>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7. Second  Longest Distance from Each Event's CRCs to Furthest Targeted Customer (mi.).</t>
  </si>
  <si>
    <t>See PG&amp;E remarks in Cell F176</t>
  </si>
  <si>
    <t>8. Third Longest Distance from Each Event's CRCs to Furthest Targeted Customer (mi.).</t>
  </si>
  <si>
    <t>1. Number of Level 3 Charging Stations De-Energized.</t>
  </si>
  <si>
    <t xml:space="preserve">1. Number of Circuits not Restored within 24 hrs. of All-Clear.   </t>
  </si>
  <si>
    <t>1. Number of Complaints.</t>
  </si>
  <si>
    <t>1. Number of Claims.</t>
  </si>
  <si>
    <t>2. Total Value of Claims (dollars).</t>
  </si>
  <si>
    <t>DECISION FACTORS</t>
  </si>
  <si>
    <t>A. Forecast and Reported Meteorology</t>
  </si>
  <si>
    <t>B. Reported/Calculated Fire Risk Factors</t>
  </si>
  <si>
    <t>C.  Model Output</t>
  </si>
  <si>
    <t>D. Actual Meteorology</t>
  </si>
  <si>
    <t xml:space="preserve">E. PSPS Risk vs. Benefit </t>
  </si>
  <si>
    <t>Event Name</t>
  </si>
  <si>
    <t>Distribution Circuit or Transmission Line Name</t>
  </si>
  <si>
    <t>Minimum Relative Humidity (%)</t>
  </si>
  <si>
    <t xml:space="preserve">Fire Potential Index (probability outputs) </t>
  </si>
  <si>
    <t>Dead Fuel Moisture Content 10 hrs (%)</t>
  </si>
  <si>
    <t>Dead Fuel Moisture Content 100 hrs (%)</t>
  </si>
  <si>
    <r>
      <t>Dead Fuel Moisture Content 1000 hrs (%)</t>
    </r>
    <r>
      <rPr>
        <b/>
        <vertAlign val="superscript"/>
        <sz val="12"/>
        <color theme="0"/>
        <rFont val="Times New Roman"/>
        <family val="1"/>
      </rPr>
      <t>1</t>
    </r>
  </si>
  <si>
    <t>Hazards or Threats Scoping Factors (see Utility Definitions). List all that apply.</t>
  </si>
  <si>
    <t>Ignition Probability Weather (IPW) Model Output</t>
  </si>
  <si>
    <t>Catastrophic Fire Probability (CFPd)</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</si>
  <si>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</si>
  <si>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</si>
  <si>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</si>
  <si>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</si>
  <si>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</si>
  <si>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</si>
  <si>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</si>
  <si>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(F)</t>
  </si>
  <si>
    <t>Average Relative Humidity at All Clear (%)</t>
  </si>
  <si>
    <t>PSPS Potential Risk Consequence</t>
  </si>
  <si>
    <t>PSPS Potential Benefit</t>
  </si>
  <si>
    <t>August 30-31, 2023</t>
  </si>
  <si>
    <t>BIG BEND 1101</t>
  </si>
  <si>
    <t>No</t>
  </si>
  <si>
    <t>CLARK ROAD 1102</t>
  </si>
  <si>
    <t>Yes</t>
  </si>
  <si>
    <t>CORNING REMOTE 0001</t>
  </si>
  <si>
    <t>CORNING REMOTE 0002</t>
  </si>
  <si>
    <t>COTTONWOOD 1102</t>
  </si>
  <si>
    <t>GIRVAN 1101</t>
  </si>
  <si>
    <t>GLENN 1101</t>
  </si>
  <si>
    <t>JESSUP 1101</t>
  </si>
  <si>
    <t>LOGAN CREEK 2102</t>
  </si>
  <si>
    <t>MADISON 2101</t>
  </si>
  <si>
    <t>MAXWELL 1105</t>
  </si>
  <si>
    <t>ROUND MOUNTAIN 1101</t>
  </si>
  <si>
    <t>ELK CREEK TAP</t>
  </si>
  <si>
    <t>ELK CREEK TAP (CITY OF SANTA CLARA)</t>
  </si>
  <si>
    <t>KILARC-CEDAR CREEK</t>
  </si>
  <si>
    <t>September 20-21, 2023</t>
  </si>
  <si>
    <t>CALISTOGA 1101</t>
  </si>
  <si>
    <t>LIST EACH EVENT FOR WHICH A CIRCUIT WAS DE-ENERGIZED  FOR EACH COUNTY</t>
  </si>
  <si>
    <t>*De-energized portion only</t>
  </si>
  <si>
    <t>Circuit Name</t>
  </si>
  <si>
    <t>Tribe</t>
  </si>
  <si>
    <t>County</t>
  </si>
  <si>
    <t>Line miles of circuit*</t>
  </si>
  <si>
    <t>Line miles of circuit in HFTD Tiers 2 and 3</t>
  </si>
  <si>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</si>
  <si>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</si>
  <si>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</si>
  <si>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</si>
  <si>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</si>
  <si>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</si>
  <si>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</si>
  <si>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</si>
  <si>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</si>
  <si>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</si>
  <si>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</si>
  <si>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</si>
  <si>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Butte</t>
  </si>
  <si>
    <t>Colusa</t>
  </si>
  <si>
    <t>Grindstone Rancheria</t>
  </si>
  <si>
    <t>Glenn</t>
  </si>
  <si>
    <t>Lake</t>
  </si>
  <si>
    <t>Pit River Tribes</t>
  </si>
  <si>
    <t>Shasta</t>
  </si>
  <si>
    <t>Tehama</t>
  </si>
  <si>
    <t>CORNING REMOTE 0001 0001</t>
  </si>
  <si>
    <t>Yolo</t>
  </si>
  <si>
    <t>Napa</t>
  </si>
  <si>
    <t>LIST EACH EVENT FOR WHICH A LINE WAS DE-ENERGIZED  FOR EACH COUNTY</t>
  </si>
  <si>
    <t>Voltage</t>
  </si>
  <si>
    <t>County or Tribe</t>
  </si>
  <si>
    <t>Line miles of Tx de-energized*</t>
  </si>
  <si>
    <t>Line miles of Tx de-energized in HFTD Tiers 2 and 3</t>
  </si>
  <si>
    <t>Number of Distribution Lines Impacted</t>
  </si>
  <si>
    <t>Generator Type</t>
  </si>
  <si>
    <t>Run Time (Hrs.)</t>
  </si>
  <si>
    <t>Description</t>
  </si>
  <si>
    <t>Reason Deployed</t>
  </si>
  <si>
    <t xml:space="preserve">Yes </t>
  </si>
  <si>
    <t xml:space="preserve">Reciprocating Engine </t>
  </si>
  <si>
    <t>RESULTS RADIO LLC</t>
  </si>
  <si>
    <t xml:space="preserve">LIST EACH EVENT FOR WHICH A COUNTY WAS DE-ENERGIZED </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</si>
  <si>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</si>
  <si>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</si>
  <si>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</si>
  <si>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</si>
  <si>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</si>
  <si>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</si>
  <si>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</si>
  <si>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 xml:space="preserve">LIST EACH EVENT FOR WHICH A TRIBE WAS DE-ENERGIZED </t>
  </si>
  <si>
    <t>LIST EACH GENERATOR OR MICROGRID AVAILABLE FOR BACKUP POWER DURING AN EVENT</t>
  </si>
  <si>
    <t>Event</t>
  </si>
  <si>
    <t>Size (MW)</t>
  </si>
  <si>
    <t>Fuel Type</t>
  </si>
  <si>
    <t>Pre-Staged at Use Site
(Yes/No)</t>
  </si>
  <si>
    <t>Located Off-Site (Yes/No)</t>
  </si>
  <si>
    <t>Off-Site Location Lat/Long Address</t>
  </si>
  <si>
    <t>Assigned to Customer Name</t>
  </si>
  <si>
    <t>Type of Customer</t>
  </si>
  <si>
    <t>Customer County or Tribe</t>
  </si>
  <si>
    <t>Duration of Operation (Hours)</t>
  </si>
  <si>
    <t xml:space="preserve">Diesel </t>
  </si>
  <si>
    <t xml:space="preserve">Shingletown Microgrid </t>
  </si>
  <si>
    <t>Microgrid</t>
  </si>
  <si>
    <t xml:space="preserve">Shasta </t>
  </si>
  <si>
    <t xml:space="preserve">Distribution Microgrid </t>
  </si>
  <si>
    <t>Middletown Microgrid</t>
  </si>
  <si>
    <t xml:space="preserve">Lake </t>
  </si>
  <si>
    <t>Magalia Microgrid</t>
  </si>
  <si>
    <t xml:space="preserve">Lucerne Microgrid </t>
  </si>
  <si>
    <t>39.08484167, -122.79176111</t>
  </si>
  <si>
    <t>Foresthill Microgrid</t>
  </si>
  <si>
    <t xml:space="preserve">Placer </t>
  </si>
  <si>
    <t>Colfax Microgrid</t>
  </si>
  <si>
    <t>Calistoga Microgrid</t>
  </si>
  <si>
    <t>Angwin Microgrid</t>
  </si>
  <si>
    <t xml:space="preserve">Napa </t>
  </si>
  <si>
    <t>Adventist Health Saint Helena (Main)</t>
  </si>
  <si>
    <t xml:space="preserve">Hospital </t>
  </si>
  <si>
    <t>Sutter Amador Hospital</t>
  </si>
  <si>
    <t xml:space="preserve">Jackson </t>
  </si>
  <si>
    <t>Reserve</t>
  </si>
  <si>
    <t>38.5245874,-121.3813684,171.  38.021529,-122.0268321</t>
  </si>
  <si>
    <t xml:space="preserve">N/A </t>
  </si>
  <si>
    <t>Reserve; two longitude and latitude metrics are listed due to vendor storing equipment at two separate locations.</t>
  </si>
  <si>
    <t>37.7060184,-122.1600607</t>
  </si>
  <si>
    <t xml:space="preserve">Reserve </t>
  </si>
  <si>
    <t>38.0838541,-122.1394007</t>
  </si>
  <si>
    <r>
      <t>LIST EACH TYPE OF MITIGATION</t>
    </r>
    <r>
      <rPr>
        <b/>
        <vertAlign val="superscript"/>
        <sz val="12"/>
        <rFont val="Times New Roman"/>
        <family val="1"/>
      </rPr>
      <t>*</t>
    </r>
    <r>
      <rPr>
        <b/>
        <sz val="12"/>
        <rFont val="Times New Roman"/>
        <family val="1"/>
      </rPr>
      <t xml:space="preserve"> DEPLOYED FOR BACKUP POWER DURING AN EVENT</t>
    </r>
  </si>
  <si>
    <t>Type of Mitigation Deployed</t>
  </si>
  <si>
    <t xml:space="preserve">Date Mitigation Deployed </t>
  </si>
  <si>
    <t>Time Mitigation Deployed (24-hr. clock)</t>
  </si>
  <si>
    <t>Date Resume Normal Operations (back on grid)</t>
  </si>
  <si>
    <t>Time Resume Normal Operations (24-hr. clock)</t>
  </si>
  <si>
    <t>Total Days Mitigation In Use (fractions in tenths)</t>
  </si>
  <si>
    <t>Total Hours Mitigation In Use (Integer)</t>
  </si>
  <si>
    <t>Total customers NOT de-energized</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</si>
  <si>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</si>
  <si>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</si>
  <si>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</si>
  <si>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</si>
  <si>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</si>
  <si>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</si>
  <si>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Transmission Line Segmentation</t>
  </si>
  <si>
    <t>Tehema</t>
  </si>
  <si>
    <t>Backup Power Support</t>
  </si>
  <si>
    <t>Elk Creek Community Service Water Filtration Plant</t>
  </si>
  <si>
    <t>LIST EACH EVENT FOR WHICH A CRC WAS OPENED</t>
  </si>
  <si>
    <t>CRC Location</t>
  </si>
  <si>
    <r>
      <t>Radius Served by the CRC (approximate distance in miles)</t>
    </r>
    <r>
      <rPr>
        <b/>
        <vertAlign val="superscript"/>
        <sz val="12"/>
        <color theme="0"/>
        <rFont val="Times New Roman"/>
        <family val="1"/>
      </rPr>
      <t>1</t>
    </r>
  </si>
  <si>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</si>
  <si>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</si>
  <si>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</si>
  <si>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</si>
  <si>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</si>
  <si>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</si>
  <si>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</si>
  <si>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</si>
  <si>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</si>
  <si>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</si>
  <si>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</si>
  <si>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</si>
  <si>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t>Average AQI during Operation</t>
  </si>
  <si>
    <t>Was CRC powered by Backup  Generation? (Yes/No)</t>
  </si>
  <si>
    <t>11679 Nelson Bar Rd, Concow 95965</t>
  </si>
  <si>
    <t>08:00</t>
  </si>
  <si>
    <t>Outdoor</t>
  </si>
  <si>
    <t>Wi-Fi, Restrooms, Water and Snacks, Blankets, Device Charging, Medical Device Charging</t>
  </si>
  <si>
    <t>229 Market St, Colusa 95979</t>
  </si>
  <si>
    <t>Indoor</t>
  </si>
  <si>
    <t>Wi-Fi, Restrooms, Water and Snacks, Blankets, Device Charging, Medical Device Charging, Ice, Cooling/Heating</t>
  </si>
  <si>
    <t>3430 Co Rd 309, Elk Creek 95939</t>
  </si>
  <si>
    <t>5400 Happy Valley Rd, Anderson 96007</t>
  </si>
  <si>
    <t>29632 CA-299, Round Mountain 96084</t>
  </si>
  <si>
    <t>15850 Paskenta Rd, Flournoy 96029</t>
  </si>
  <si>
    <t>19001 Bowman Rd, Cottonwood 96022</t>
  </si>
  <si>
    <t>17605 Park Terrace Rd, Corning 96021</t>
  </si>
  <si>
    <t>No customers were de-energized.</t>
  </si>
  <si>
    <t>17:00</t>
  </si>
  <si>
    <t>12502 Foothill Blvd, Lake 95423</t>
  </si>
  <si>
    <t>17605 Park Terrace Road, Corning 96021</t>
  </si>
  <si>
    <t>18961 Husky Way, Mineral 96063</t>
  </si>
  <si>
    <t>December 15-16, 2023</t>
  </si>
  <si>
    <t>2132 Lebec Rd, Lebec 93243</t>
  </si>
  <si>
    <t>Kern</t>
  </si>
  <si>
    <t>LIST EACH EVENT FOR WHICH HAZARDS WERE DOCUMENTED</t>
  </si>
  <si>
    <t>Structure Identifier</t>
  </si>
  <si>
    <t>Identify if Tier 2, Tier 3,  Zone 1 (Tier 1 High Hazard Zones), or Non-HFTD</t>
  </si>
  <si>
    <t>Type of Damage</t>
  </si>
  <si>
    <t>Description of Damage</t>
  </si>
  <si>
    <t>Tier 2</t>
  </si>
  <si>
    <t>Wind related</t>
  </si>
  <si>
    <t>Broken tie wire</t>
  </si>
  <si>
    <t>Non-HFTD</t>
  </si>
  <si>
    <t>LIST EACH EVENT FOR WHICH DAMAGES WERE DOCUMENTED</t>
  </si>
  <si>
    <t>Type of Hazard</t>
  </si>
  <si>
    <t>Description of Hazard</t>
  </si>
  <si>
    <t xml:space="preserve">No PSPS-related hazards were identified in 2023. </t>
  </si>
  <si>
    <t>LIST EACH EVENT FOR WHICH CLAIMS WERE RECEIVED</t>
  </si>
  <si>
    <t>Circuit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</si>
  <si>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</si>
  <si>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</si>
  <si>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</si>
  <si>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</si>
  <si>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</si>
  <si>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</si>
  <si>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 PSPS Claim</t>
  </si>
  <si>
    <t xml:space="preserve">Property Damage </t>
  </si>
  <si>
    <t> Denied</t>
  </si>
  <si>
    <t> None</t>
  </si>
  <si>
    <t xml:space="preserve">PSPS Claim </t>
  </si>
  <si>
    <t>Food Spoilage</t>
  </si>
  <si>
    <t>No claim amount provided by customer.</t>
  </si>
  <si>
    <t xml:space="preserve"> Denied </t>
  </si>
  <si>
    <t xml:space="preserve"> None </t>
  </si>
  <si>
    <t>Table of Contents</t>
  </si>
  <si>
    <t>1. De-Energization Exercises</t>
  </si>
  <si>
    <t>2. Event EOC and Liaisons</t>
  </si>
  <si>
    <t>3. EOC-Related Training</t>
  </si>
  <si>
    <t>4. Other EOC-standup for Training or Actual Event</t>
  </si>
  <si>
    <t>1. LIST DATA FOR EACH DE-ENERGIZATION EXERCISE</t>
  </si>
  <si>
    <t>Exercise Date</t>
  </si>
  <si>
    <r>
      <t xml:space="preserve">Exercise Type (see </t>
    </r>
    <r>
      <rPr>
        <b/>
        <strike/>
        <sz val="12"/>
        <color theme="0"/>
        <rFont val="Times New Roman"/>
        <family val="1"/>
      </rPr>
      <t xml:space="preserve"> </t>
    </r>
    <r>
      <rPr>
        <b/>
        <sz val="12"/>
        <color theme="0"/>
        <rFont val="Times New Roman"/>
        <family val="1"/>
      </rPr>
      <t>Definitions)</t>
    </r>
  </si>
  <si>
    <r>
      <t>Number of utility personnel participating in the exercise</t>
    </r>
    <r>
      <rPr>
        <b/>
        <strike/>
        <sz val="12"/>
        <color theme="0"/>
        <rFont val="Times New Roman"/>
        <family val="1"/>
      </rPr>
      <t>s</t>
    </r>
  </si>
  <si>
    <t xml:space="preserve"> Number of PSP actively participating as a player during the exercise.</t>
  </si>
  <si>
    <t>Number of AFN community members participating as a player during the exercise.</t>
  </si>
  <si>
    <t>Percentage of exercise materials* distributed in advance of the exercise.</t>
  </si>
  <si>
    <t>May 8-11, 2023</t>
  </si>
  <si>
    <t>FE</t>
  </si>
  <si>
    <t>TTX</t>
  </si>
  <si>
    <t>2. LIST DATA FOR EACH EVENT'S EOC and LIAISONS</t>
  </si>
  <si>
    <t>Event Date</t>
  </si>
  <si>
    <t>Agency Affiliation of liaisons embedded at your EOC (separate names by commas)</t>
  </si>
  <si>
    <t>Agency EOCs at which utility personnel were embedded  (separate names by commas)</t>
  </si>
  <si>
    <t>Filsinger Energy Partners</t>
  </si>
  <si>
    <t xml:space="preserve">3. LIST DATA FOR ALL EOC-RELATED TRAINING </t>
  </si>
  <si>
    <t>SEMS/NIMS or Equivalent Course</t>
  </si>
  <si>
    <t>Training Provider</t>
  </si>
  <si>
    <t>Number of Hours of Training</t>
  </si>
  <si>
    <t>Number of Personnel Earning a Certificate for the Course in 2023</t>
  </si>
  <si>
    <t>ICS 100</t>
  </si>
  <si>
    <r>
      <t>FEMA</t>
    </r>
    <r>
      <rPr>
        <vertAlign val="superscript"/>
        <sz val="12"/>
        <rFont val="Times New Roman"/>
        <family val="1"/>
      </rPr>
      <t>1</t>
    </r>
  </si>
  <si>
    <t>ICS 200</t>
  </si>
  <si>
    <t>ICS 700</t>
  </si>
  <si>
    <t>ICS 800</t>
  </si>
  <si>
    <t>SEMS G606</t>
  </si>
  <si>
    <r>
      <t>CSTI</t>
    </r>
    <r>
      <rPr>
        <vertAlign val="superscript"/>
        <sz val="12"/>
        <rFont val="Times New Roman"/>
        <family val="1"/>
      </rPr>
      <t>2</t>
    </r>
  </si>
  <si>
    <t>IS 368</t>
  </si>
  <si>
    <t>G-775</t>
  </si>
  <si>
    <t>G-191</t>
  </si>
  <si>
    <t>G-626</t>
  </si>
  <si>
    <t>ICS 300</t>
  </si>
  <si>
    <t>ICS 400</t>
  </si>
  <si>
    <t>G-611-P</t>
  </si>
  <si>
    <t>G-611-L</t>
  </si>
  <si>
    <t>G-611-F</t>
  </si>
  <si>
    <t>G-611-O</t>
  </si>
  <si>
    <t>G-611-M</t>
  </si>
  <si>
    <t>4. LIST OTHER NON-PSPS EVENTS FOR WHICH YOUR EOC WAS ACTIVATED  e.g., ROLLING BLACKOUT, HEAT STORM -- TRAINING or ACTUAL EVENTS</t>
  </si>
  <si>
    <t>Type of Event</t>
  </si>
  <si>
    <t xml:space="preserve">Start of Event </t>
  </si>
  <si>
    <t>End of Event</t>
  </si>
  <si>
    <t>Training (Yes/No)</t>
  </si>
  <si>
    <t>Wind-Low Snow Event</t>
  </si>
  <si>
    <t>Winter Storm</t>
  </si>
  <si>
    <t>Atmospheric River Event</t>
  </si>
  <si>
    <t>EQ/Wild Fire Exercise</t>
  </si>
  <si>
    <t>EQ Full Scale Exercise</t>
  </si>
  <si>
    <t>Grid Ex VII Functional Exercise</t>
  </si>
  <si>
    <t>September event</t>
  </si>
  <si>
    <t>Life Support</t>
  </si>
  <si>
    <t>Monitoring Stage</t>
  </si>
  <si>
    <t>Facilities associated with the provision of manufacturing, maintaining, or distributing hazardous materials and chemicals.</t>
  </si>
  <si>
    <t>Communication carrier infrastructure (selective routers, central offices, head ends, cellular switches, remote terminals, cellular sites [or functional equivalents]).</t>
  </si>
  <si>
    <t>Community centers, homeless shelters, Independent Living Centers (defined by the California Department of Rehabilitation), jails and prisons, schools and licensed daycare centers, senior centers and voting centers and vote tabulation facilities.</t>
  </si>
  <si>
    <t>Traffic management systems and transportation facilities and infrastructure (facilities associated with automobile, rail, aviation and maritime transportation for civilian and military purposes).</t>
  </si>
  <si>
    <t>Facilities associated with the provision of drinking water or processing of wastewater including facilities used to pump, divert, transport, store, treat and deliver water or wastewater.</t>
  </si>
  <si>
    <t>Police Stations, Fire Stations, Emergency Operations Centers, Tribal Government Providers, Fire Departments, and Water Plants.</t>
  </si>
  <si>
    <t>Utility required to define term as they use it in 6. Utility Definitions.
Utility definition meets some or all of the following criteria:
-“Forecast period”.
-72 to 0 hours before de-energization (ideally).
-Threshold Conditions forecast with high degree of certainty.
-Utilities refer to the actual or potential de-energized time span as the “period of concern” or “weather event”. 
- Pre-De-energization Actions taken.
-EOC Activated.
-Notifications provided to state agencies and Cal OES.</t>
  </si>
  <si>
    <t>Public and private utility facilities vital to maintaining or restoring normal service, including, but not limited to: 
-Interconnected publicly-owned utilities and electric cooperatives.
-Facilities associated with the provision of drinking water including facilities used to pump, divert, transport, store, treat and deliver water.</t>
  </si>
  <si>
    <t xml:space="preserve">When opening CRCs during a PSPS, PG&amp;E does not use radii or exact distance from impacted customers to the CRC as decision criteria for site activation. Instead, we review which cities have a significant number of impacted customers based on the specific scope of the event and select CRCs to activate from our pre-established site portfolio that will best serve those customers and local community needs. In the atypical case where a substantial number of customers are impacted where we don’t have an existing site, we identify a new site in a location that will serve those customers. We obtain feedback and approval from each county and tribal government to ensure all local entities agree CRCs are located in areas that will serve the best interests of the impacted community. During PSPS events, there are always some impacted community members located in remote areas where a CRC would be underutilized. We offer other services that are designed to better meet the needs of these community members, such as our portable battery program, and partnerships with 211 and with the California Foundation for Independent Living Centers.   </t>
  </si>
  <si>
    <t>Multiple customers assigned to microgrid.</t>
  </si>
  <si>
    <t>Nearby censor not available, closest censor reads 171.</t>
  </si>
  <si>
    <t>Do not merge cells.</t>
  </si>
  <si>
    <t>Do not lock cells or protect worksheets.</t>
  </si>
  <si>
    <t>Unfreeze all panes and remove filtering from every worksheet.</t>
  </si>
  <si>
    <t>Ungroup dashboard.</t>
  </si>
  <si>
    <t>Remove highlighting artifacts added by the utility author(s).</t>
  </si>
  <si>
    <t>Name file according to the following convention:</t>
  </si>
  <si>
    <t>Populate all topical worksheets with data from all implemented PSPS events.</t>
  </si>
  <si>
    <t xml:space="preserve">Use the Group/Ungroup feature to manage the relevant set of metrics you want to work with. </t>
  </si>
  <si>
    <t xml:space="preserve">Direct input data into columns B through L as applicable. </t>
  </si>
  <si>
    <t>Formula reference cells will auto populate if data is properly entered into the data source cells.</t>
  </si>
  <si>
    <t>Trendline formulas will be added after submission.</t>
  </si>
  <si>
    <t>Use the "Annual or Cumulative" Total column where indicated in the Metrics column.</t>
  </si>
  <si>
    <t>Dashboard Worksheet:</t>
  </si>
  <si>
    <t>PG&amp;E PSPS Mitigation includes: Backup generation, Backup storage, Dx microgrid, Islanding, Patrols, Sectionalization, Dx Switching, Temporary substation microgrid, Tx switching, Vegetation management (expedite priority trees that prevent circuit from being removed from scope).</t>
  </si>
  <si>
    <r>
      <rPr>
        <vertAlign val="superscript"/>
        <sz val="10"/>
        <color theme="1"/>
        <rFont val="Times New Roman"/>
        <family val="1"/>
      </rPr>
      <t>1</t>
    </r>
    <r>
      <rPr>
        <sz val="10"/>
        <color theme="1"/>
        <rFont val="Times New Roman"/>
        <family val="1"/>
      </rPr>
      <t xml:space="preserve"> While this is not required data by the PSDR template, PG&amp;E uses Dead Fuel Moisture Content (1000 hrs) as a decision factor for PSPS de-energizations.</t>
    </r>
  </si>
  <si>
    <t>Syntax: &lt;Utility Abbreviation&gt;_PSDR_&lt;Submission Date&gt;</t>
  </si>
  <si>
    <r>
      <t xml:space="preserve">2. Number of Accounts that did </t>
    </r>
    <r>
      <rPr>
        <u/>
        <sz val="12"/>
        <rFont val="Times New Roman"/>
        <family val="1"/>
      </rPr>
      <t>not</t>
    </r>
    <r>
      <rPr>
        <sz val="12"/>
        <color theme="1"/>
        <rFont val="Times New Roman"/>
        <family val="1"/>
      </rPr>
      <t xml:space="preserve"> receive 24-48 hours advance notification</t>
    </r>
  </si>
  <si>
    <r>
      <rPr>
        <vertAlign val="superscript"/>
        <sz val="10"/>
        <color theme="1"/>
        <rFont val="Times New Roman"/>
        <family val="1"/>
      </rPr>
      <t xml:space="preserve">1 </t>
    </r>
    <r>
      <rPr>
        <sz val="10"/>
        <color theme="1"/>
        <rFont val="Times New Roman"/>
        <family val="1"/>
      </rPr>
      <t xml:space="preserve">When opening CRCs during a PSPS event, PG&amp;E does not use radii or exact distance from impacted customers to the CRC as decision criteria for site activation. Instead, we review which cities have a significant number of impacted customers based on the specific scope of the event and select CRCs to activate from our pre-established site portfolio that will best serve those customers and local community needs. In the atypical case where a substantial number of customers are impacted where we don’t have an existing site, we work ad hoc to identify a new site in a location that will serve those customers. We obtain feedback and approval from each county and tribal government to ensure all local entities agree CRC are located in areas that will serve the best interests of the impacted community. During PSPS events there are always some impacted community members located in remote areas where a CRC would be underutilized. We offer other services that are designed to better meet the needs of these community members, such as our portable battery program, and partnerships with 211 and with the California Foundation for Independent Living Centers.   </t>
    </r>
  </si>
  <si>
    <r>
      <rPr>
        <vertAlign val="superscript"/>
        <sz val="10"/>
        <rFont val="Times New Roman"/>
        <family val="1"/>
      </rPr>
      <t>1</t>
    </r>
    <r>
      <rPr>
        <sz val="10"/>
        <rFont val="Times New Roman"/>
        <family val="1"/>
      </rPr>
      <t xml:space="preserve"> Web-based Training from FEMA.</t>
    </r>
  </si>
  <si>
    <r>
      <rPr>
        <vertAlign val="superscript"/>
        <sz val="10"/>
        <rFont val="Times New Roman"/>
        <family val="1"/>
      </rPr>
      <t>2</t>
    </r>
    <r>
      <rPr>
        <sz val="10"/>
        <rFont val="Times New Roman"/>
        <family val="1"/>
      </rPr>
      <t xml:space="preserve"> Web-based Training from CSTI.</t>
    </r>
  </si>
  <si>
    <t xml:space="preserve">Examples: 
</t>
  </si>
  <si>
    <r>
      <t xml:space="preserve">Transmission Line </t>
    </r>
    <r>
      <rPr>
        <b/>
        <vertAlign val="superscript"/>
        <sz val="12"/>
        <color theme="0"/>
        <rFont val="Times New Roman"/>
        <family val="1"/>
      </rPr>
      <t>1</t>
    </r>
  </si>
  <si>
    <r>
      <rPr>
        <vertAlign val="superscript"/>
        <sz val="10"/>
        <color theme="1"/>
        <rFont val="Times New Roman"/>
        <family val="1"/>
      </rPr>
      <t>1</t>
    </r>
    <r>
      <rPr>
        <sz val="10"/>
        <color theme="1"/>
        <rFont val="Times New Roman"/>
        <family val="1"/>
      </rPr>
      <t xml:space="preserve"> This data does not include third party lines de-energized that were reported in the 2023 PSPS Post-Event Reports.  </t>
    </r>
  </si>
  <si>
    <t>This metric reports PSPS customer notifications; therefore, a customer who was notified in more than one PSPS would add more than one to the total. This metric includes one transmission customer, on foreign-owned line, who voluntarily de-energized. This customer was not included as impacted in the August 30-31 PSPS Post-Event Report.</t>
  </si>
  <si>
    <t xml:space="preserve">This metric reports PSPS customers de-energized; therefore, a customer who was de-energized in more than one PSPS would add more than one to the total. </t>
  </si>
  <si>
    <t xml:space="preserve">This metric reports PSPS counties de-energized; therefore, a county that was de-energized in more than one PSPS would add more than one to the total. </t>
  </si>
  <si>
    <t xml:space="preserve">This metric reports PSPS tribe de-energized; therefore, a tribe that was de-energized in more than one PSPS would add more than one to the total. </t>
  </si>
  <si>
    <t xml:space="preserve">PG&amp;E, SCE, and SDG&amp;E jointly provided comments in the Post Season Data Report Template to SED on 11/29/21 to reiterate that IOUs do not provide an option for customers to request an in-person notification for PSPS; however, customers can self-certify for PG&amp;E’s Vulnerable Customer status. In accordance with D.12-03-054, customers that are not enrolled or qualify for the Medical Baseline Program can “certify that they have a serious illness or condition that could become life threatening if service is disconnected.” PG&amp;E uses this designation to make an in-person visit prior to de-energization. </t>
  </si>
  <si>
    <t xml:space="preserve">This metric reports PSPS circuits de-energized; therefore, a circuit which was de-energized in more than one PSPS would add more than one to the total. </t>
  </si>
  <si>
    <t>PG&amp;E, SCE, and SDG&amp;E jointly provided comments in the Post Season Data Report Template to SED on 11/29/21 to reiterate that IOUs do not track number of customers served by sub-meters.</t>
  </si>
  <si>
    <t>in Megawatts</t>
  </si>
  <si>
    <t>Define "end users served by submeters" in "Utility Definitions"</t>
  </si>
  <si>
    <t>Define "end-users served by master meters" in "Utility Definitions"</t>
  </si>
  <si>
    <t>PG&amp;E, SCE, and SDG&amp;E jointly provided comments in the Post Season Data Report Template to SED on 11/29/21 to reiterate that a definition for 'non-account holder' was not provided. PG&amp;E interprets this as a sub-meter account.  As stated in cell F32, PG&amp;E does not track number of customers served by sub-meters.</t>
  </si>
  <si>
    <t>PG&amp;E meteorologists monitor for PSPS conditions 365 days a year. Once they determine conditions that may lead to a potential PSPS, they alert PSPS staff and enter into Readiness posture.</t>
  </si>
  <si>
    <t xml:space="preserve">Count of customers notified of de-energization and de-energized. Some customers were not notified due to non-valid contact info. This metric reports PSPS customers de-energized; therefore, a customer who was notified and de-energized in more than one PSPS would add more than one to the total. </t>
  </si>
  <si>
    <t xml:space="preserve">Count of customers notified of de-energization and de-energized. This metric reports PSPS customers de-energized; therefore, a customer who was notified and de-energized in more than one PSPS would add more than one to the total. </t>
  </si>
  <si>
    <t xml:space="preserve">PG&amp;E interprets this as customers with no valid contact information. This metric reports PSPS customers de-energized; therefore, a customer who was de-energized in more than one PSPS would add more than one to the total. This count includes both MBL and non-MBL customers. </t>
  </si>
  <si>
    <t xml:space="preserve">PG&amp;E interprets this as customers with no valid contact information. This metric reports PSPS customers de-energized; therefore, a customer who was de-energized in more than one PSPS would add more than one to the total. </t>
  </si>
  <si>
    <t xml:space="preserve">This metric reports PSPS missed customer notifications; therefore, a customer who was not notified in more than one PSPS would add more than one to the total. This metric does not count notifications that were delayed (but still eventually sent), or customers with no valid contact information. </t>
  </si>
  <si>
    <t xml:space="preserve">This metric reports PSPS missed customer notifications; therefore, a customer who was not notified in more than one PSPS would add more than one to the total. This metric does not count notifications that were delayed (but still eventually sent), or customers with no valid contact information. 
In the September 20-21 PSPS Post-Event Report, PG&amp;E reported one customer (COL) as not receiving notice prior to re-energization (All-Clear). Further review indicates this customer did receive an All-Clear notice.  </t>
  </si>
  <si>
    <t xml:space="preserve">This metric reports PSPS missed customer notifications; therefore, a customer who was not notified in more than one PSPS would add more than one to the total. Does not count notifications that were delayed (but still eventually sent), or customers with no valid contact information. </t>
  </si>
  <si>
    <t xml:space="preserve">This metric reports PSPS missed customer notifications; therefore, a customer who was not notified in more than one PSPS due to invalid contact information would add more than one to the total. </t>
  </si>
  <si>
    <t>Annual or Cumulative does not apply to this metric. This metric is an average between all PSPS events.</t>
  </si>
  <si>
    <t xml:space="preserve">Annual or Cumulative does not apply to this metric. This metric is an average between all PSPS events. </t>
  </si>
  <si>
    <t>Annual or Cumulative does not apply to this metric. This metric is an average between all PSPS events. PG&amp;E interprets this as the number of hours from the Warning Notification rather than EOC activation.</t>
  </si>
  <si>
    <t>PG&amp;E hosted five external trainings in 2023 between mid July to mid August 2023.</t>
  </si>
  <si>
    <t xml:space="preserve">PG&amp;E, SCE, and SDG&amp;E jointly provided comments in the Post-Season Data Report Template to SED on 11/29/21 to reiterate that these data points either cannot be tracked retroactively and/or are not used by PG&amp;E in our PSPS decision-making. These data points were also not required by any of the Commission decisions, including Resolution ESRB-8, D.19-05-042 (Phase 1), D.20-05-051 (Phase 2), D.21-06-034 (Phase 3), and D. 21-06-014 (PSPS OII), or the Post Event Report template provided in October 2021. </t>
  </si>
  <si>
    <t>Weekly reporting is provided by vendors, therefore numbers are approximate based on the day after the last PSPS through end of the current PSPS. Note that since no PSPS events occurred in 2022, the day after the last PSPS is 10/15/2021.</t>
  </si>
  <si>
    <t xml:space="preserve">PG&amp;E does not track the number of L3 charging stations de-energized during a PSPS, nor the location of all L3 charging in its territory. </t>
  </si>
  <si>
    <t xml:space="preserve">Trainings are required to only be completed once. </t>
  </si>
  <si>
    <t>Public Health Departments, cooling (or warning) centers, temporary facilities established for public health emergencies and medical facilities (hospitals, skilled nursing facilities, nursing home, blood banks, health care facilities centers and hospice facilities, dialysis centers, hospice facilities).</t>
  </si>
  <si>
    <t> 4,265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</si>
</sst>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409]mmmm\ d\,\ yyyy;@"/>
    <numFmt numFmtId="165" formatCode="m/d/yy\ h:mm;@"/>
    <numFmt numFmtId="166" formatCode="[$-F400]h:mm:ss\ AM/PM"/>
    <numFmt numFmtId="167" formatCode="_(* #,##0_);_(* \(#,##0\);_(* &quot;-&quot;??_);_(@_)"/>
    <numFmt numFmtId="168" formatCode="&quot;$&quot;#,##0"/>
    <numFmt numFmtId="169" formatCode="_(* #,##0.0_);_(* \(#,##0.0\);_(* &quot;-&quot;??_);_(@_)"/>
    <numFmt numFmtId="172" formatCode="h:mm;@"/>
    <numFmt numFmtId="173" formatCode="0.000"/>
    <numFmt numFmtId="174" formatCode="[$-409]m/d/yy\ hh:mm"/>
    <numFmt numFmtId="177" formatCode="0.0"/>
  </numFmts>
  <fonts count="51" x14ac:knownFonts="1">
    <font>
      <sz val="11"/>
      <color theme="1"/>
      <name val="Calibri"/>
      <family val="2"/>
      <scheme val="minor"/>
    </font>
    <font>
      <b/>
      <sz val="12"/>
      <color theme="1"/>
      <name val="Times New Roman"/>
      <family val="1"/>
    </font>
    <font>
      <b/>
      <sz val="12"/>
      <color theme="0"/>
      <name val="Times New Roman"/>
      <family val="1"/>
    </font>
    <font>
      <sz val="12"/>
      <color theme="1"/>
      <name val="Times New Roman"/>
      <family val="1"/>
    </font>
    <font>
      <b/>
      <sz val="12"/>
      <name val="Times New Roman"/>
      <family val="1"/>
    </font>
    <font>
      <sz val="12"/>
      <name val="Times New Roman"/>
      <family val="1"/>
    </font>
    <font>
      <b/>
      <strike/>
      <sz val="12"/>
      <color theme="0"/>
      <name val="Times New Roman"/>
      <family val="1"/>
    </font>
    <font>
      <b/>
      <vertAlign val="superscript"/>
      <sz val="12"/>
      <color rgb="FFFF0000"/>
      <name val="Times New Roman"/>
      <family val="1"/>
    </font>
    <font>
      <b/>
      <sz val="12"/>
      <color rgb="FFFF0000"/>
      <name val="Times New Roman"/>
      <family val="1"/>
    </font>
    <font>
      <sz val="12"/>
      <color rgb="FFFF0000"/>
      <name val="Times New Roman"/>
      <family val="1"/>
    </font>
    <font>
      <sz val="12"/>
      <color rgb="FF000000"/>
      <name val="Times New Roman"/>
      <family val="1"/>
    </font>
    <font>
      <b/>
      <sz val="12"/>
      <color rgb="FF000000"/>
      <name val="Times New Roman"/>
      <family val="1"/>
    </font>
    <font>
      <sz val="12"/>
      <color rgb="FF202124"/>
      <name val="Times New Roman"/>
      <family val="1"/>
    </font>
    <font>
      <b/>
      <u/>
      <sz val="12"/>
      <color theme="1"/>
      <name val="Times New Roman"/>
      <family val="1"/>
    </font>
    <font>
      <u/>
      <sz val="12"/>
      <name val="Times New Roman"/>
      <family val="1"/>
    </font>
    <font>
      <strike/>
      <sz val="12"/>
      <name val="Times New Roman"/>
      <family val="1"/>
    </font>
    <font>
      <i/>
      <sz val="12"/>
      <color theme="1"/>
      <name val="Times New Roman"/>
      <family val="1"/>
    </font>
    <font>
      <u/>
      <sz val="11"/>
      <color theme="10"/>
      <name val="Calibri"/>
      <family val="2"/>
      <scheme val="minor"/>
    </font>
    <font>
      <sz val="11"/>
      <color theme="1"/>
      <name val="Times New Roman"/>
      <family val="1"/>
    </font>
    <font>
      <sz val="8"/>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0"/>
      <name val="Times New Roman"/>
      <family val="1"/>
    </font>
    <font>
      <u/>
      <sz val="11"/>
      <color theme="10"/>
      <name val="Times New Roman"/>
      <family val="1"/>
    </font>
    <font>
      <sz val="12"/>
      <color theme="0"/>
      <name val="Times New Roman"/>
      <family val="1"/>
    </font>
    <font>
      <sz val="11"/>
      <color indexed="8"/>
      <name val="Calibri"/>
      <family val="2"/>
      <scheme val="minor"/>
    </font>
    <font>
      <vertAlign val="superscript"/>
      <sz val="12"/>
      <name val="Times New Roman"/>
      <family val="1"/>
    </font>
    <font>
      <vertAlign val="subscript"/>
      <sz val="12"/>
      <color rgb="FF000000"/>
      <name val="Times New Roman"/>
      <family val="1"/>
    </font>
    <font>
      <u/>
      <sz val="12"/>
      <color theme="10"/>
      <name val="Times New Roman"/>
      <family val="1"/>
    </font>
    <font>
      <b/>
      <vertAlign val="superscript"/>
      <sz val="12"/>
      <color theme="0"/>
      <name val="Times New Roman"/>
      <family val="1"/>
    </font>
    <font>
      <vertAlign val="subscript"/>
      <sz val="12"/>
      <color theme="1"/>
      <name val="Times New Roman"/>
      <family val="1"/>
    </font>
    <font>
      <b/>
      <vertAlign val="superscript"/>
      <sz val="12"/>
      <name val="Times New Roman"/>
      <family val="1"/>
    </font>
    <font>
      <vertAlign val="superscript"/>
      <sz val="10"/>
      <color theme="1"/>
      <name val="Times New Roman"/>
      <family val="1"/>
    </font>
    <font>
      <sz val="10"/>
      <color theme="1"/>
      <name val="Times New Roman"/>
      <family val="1"/>
    </font>
    <font>
      <sz val="10"/>
      <name val="Times New Roman"/>
      <family val="1"/>
    </font>
    <font>
      <vertAlign val="superscript"/>
      <sz val="10"/>
      <name val="Times New Roman"/>
      <family val="1"/>
    </font>
  </fonts>
  <fills count="42">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0082AA"/>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bottom style="thin">
        <color indexed="64"/>
      </bottom>
      <diagonal/>
    </border>
  </borders>
  <cellStyleXfs count="48">
    <xf numFmtId="0" fontId="0" fillId="0" borderId="0"/>
    <xf numFmtId="0" fontId="17"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26" fillId="10" borderId="0" applyNumberFormat="0" applyBorder="0" applyAlignment="0" applyProtection="0"/>
    <xf numFmtId="0" fontId="27" fillId="11" borderId="0" applyNumberFormat="0" applyBorder="0" applyAlignment="0" applyProtection="0"/>
    <xf numFmtId="0" fontId="28" fillId="12" borderId="9" applyNumberFormat="0" applyAlignment="0" applyProtection="0"/>
    <xf numFmtId="0" fontId="29" fillId="13" borderId="10" applyNumberFormat="0" applyAlignment="0" applyProtection="0"/>
    <xf numFmtId="0" fontId="30" fillId="13" borderId="9" applyNumberFormat="0" applyAlignment="0" applyProtection="0"/>
    <xf numFmtId="0" fontId="31" fillId="0" borderId="11" applyNumberFormat="0" applyFill="0" applyAlignment="0" applyProtection="0"/>
    <xf numFmtId="0" fontId="32" fillId="14" borderId="12" applyNumberFormat="0" applyAlignment="0" applyProtection="0"/>
    <xf numFmtId="0" fontId="33" fillId="0" borderId="0" applyNumberFormat="0" applyFill="0" applyBorder="0" applyAlignment="0" applyProtection="0"/>
    <xf numFmtId="0" fontId="20" fillId="15" borderId="13" applyNumberFormat="0" applyFont="0" applyAlignment="0" applyProtection="0"/>
    <xf numFmtId="0" fontId="34" fillId="0" borderId="0" applyNumberFormat="0" applyFill="0" applyBorder="0" applyAlignment="0" applyProtection="0"/>
    <xf numFmtId="0" fontId="35" fillId="0" borderId="14" applyNumberFormat="0" applyFill="0" applyAlignment="0" applyProtection="0"/>
    <xf numFmtId="0" fontId="3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6"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36"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40" fillId="0" borderId="0"/>
    <xf numFmtId="9" fontId="20" fillId="0" borderId="0" applyFont="0" applyFill="0" applyBorder="0" applyAlignment="0" applyProtection="0"/>
  </cellStyleXfs>
  <cellXfs count="24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2" fillId="7" borderId="1" xfId="0" applyFont="1" applyFill="1" applyBorder="1" applyAlignment="1">
      <alignment horizontal="left" vertical="center" wrapText="1"/>
    </xf>
    <xf numFmtId="0" fontId="3" fillId="0" borderId="0" xfId="0" applyFont="1" applyAlignment="1">
      <alignment horizontal="left"/>
    </xf>
    <xf numFmtId="0" fontId="3" fillId="0" borderId="1" xfId="0" applyFont="1" applyBorder="1"/>
    <xf numFmtId="0" fontId="3" fillId="0" borderId="0" xfId="0" applyFont="1" applyAlignment="1">
      <alignment horizontal="left" vertical="center"/>
    </xf>
    <xf numFmtId="0" fontId="1" fillId="0" borderId="0" xfId="0" applyFont="1" applyAlignment="1">
      <alignment horizontal="left"/>
    </xf>
    <xf numFmtId="0" fontId="1" fillId="0" borderId="0" xfId="0" applyFont="1" applyAlignment="1">
      <alignment wrapText="1"/>
    </xf>
    <xf numFmtId="0" fontId="3" fillId="0" borderId="0" xfId="0" applyFont="1" applyAlignment="1">
      <alignment wrapText="1"/>
    </xf>
    <xf numFmtId="0" fontId="8" fillId="0" borderId="0" xfId="0" applyFont="1"/>
    <xf numFmtId="0" fontId="3" fillId="0" borderId="1" xfId="0" applyFont="1" applyBorder="1" applyAlignment="1">
      <alignment vertical="center" wrapText="1"/>
    </xf>
    <xf numFmtId="0" fontId="9" fillId="0" borderId="0" xfId="0" applyFont="1"/>
    <xf numFmtId="0" fontId="3" fillId="0" borderId="0" xfId="0" applyFont="1" applyAlignment="1">
      <alignment vertical="center" wrapText="1"/>
    </xf>
    <xf numFmtId="0" fontId="3" fillId="0" borderId="0" xfId="0" applyFont="1" applyAlignment="1">
      <alignment horizontal="left" wrapText="1"/>
    </xf>
    <xf numFmtId="0" fontId="1" fillId="0" borderId="0" xfId="0" applyFont="1" applyAlignment="1">
      <alignment horizontal="center"/>
    </xf>
    <xf numFmtId="0" fontId="4" fillId="3" borderId="0" xfId="0" applyFont="1" applyFill="1" applyAlignment="1">
      <alignment vertical="center" wrapText="1"/>
    </xf>
    <xf numFmtId="0" fontId="4" fillId="3" borderId="0" xfId="0" applyFont="1" applyFill="1" applyAlignment="1">
      <alignment horizontal="left" vertical="center"/>
    </xf>
    <xf numFmtId="0" fontId="4" fillId="3" borderId="0" xfId="0" applyFont="1" applyFill="1"/>
    <xf numFmtId="0" fontId="4" fillId="4" borderId="0" xfId="0" applyFont="1" applyFill="1" applyAlignment="1">
      <alignment vertical="center"/>
    </xf>
    <xf numFmtId="0" fontId="4" fillId="5" borderId="0" xfId="0" applyFont="1" applyFill="1" applyAlignment="1">
      <alignment horizontal="center" vertical="center"/>
    </xf>
    <xf numFmtId="0" fontId="4" fillId="5" borderId="0" xfId="0" applyFont="1" applyFill="1" applyAlignment="1">
      <alignment vertical="center" wrapText="1"/>
    </xf>
    <xf numFmtId="0" fontId="4" fillId="6" borderId="0" xfId="0" applyFont="1" applyFill="1" applyAlignment="1">
      <alignment vertical="center" wrapText="1"/>
    </xf>
    <xf numFmtId="0" fontId="4" fillId="6" borderId="0" xfId="0" applyFont="1" applyFill="1" applyAlignment="1">
      <alignment vertical="center"/>
    </xf>
    <xf numFmtId="0" fontId="1" fillId="6" borderId="0" xfId="0" applyFont="1" applyFill="1"/>
    <xf numFmtId="0" fontId="2" fillId="7" borderId="1" xfId="0" applyFont="1" applyFill="1" applyBorder="1" applyAlignment="1" applyProtection="1">
      <alignment horizontal="center" vertical="center" wrapText="1"/>
      <protection locked="0"/>
    </xf>
    <xf numFmtId="0" fontId="4" fillId="0" borderId="0" xfId="0" applyFont="1" applyAlignment="1">
      <alignment horizontal="left"/>
    </xf>
    <xf numFmtId="0" fontId="2" fillId="7" borderId="1" xfId="0" applyFont="1" applyFill="1" applyBorder="1" applyAlignment="1">
      <alignment horizontal="center" vertical="center" wrapText="1"/>
    </xf>
    <xf numFmtId="0" fontId="3" fillId="0" borderId="1" xfId="0" applyFont="1" applyBorder="1" applyAlignment="1">
      <alignment horizontal="left" wrapText="1"/>
    </xf>
    <xf numFmtId="0" fontId="1" fillId="0" borderId="0" xfId="0" applyFont="1" applyAlignment="1">
      <alignment horizontal="left" wrapText="1"/>
    </xf>
    <xf numFmtId="0" fontId="3" fillId="0" borderId="0" xfId="0" applyFont="1" applyAlignment="1">
      <alignment horizontal="right"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166" fontId="3" fillId="0" borderId="0" xfId="0" applyNumberFormat="1" applyFont="1" applyAlignment="1">
      <alignment wrapText="1"/>
    </xf>
    <xf numFmtId="0" fontId="12" fillId="0" borderId="0" xfId="0" applyFont="1"/>
    <xf numFmtId="0" fontId="3" fillId="0" borderId="1" xfId="0" applyFont="1" applyBorder="1" applyAlignment="1">
      <alignment wrapText="1"/>
    </xf>
    <xf numFmtId="0" fontId="5" fillId="0" borderId="1" xfId="0" applyFont="1" applyBorder="1" applyAlignment="1">
      <alignment wrapText="1"/>
    </xf>
    <xf numFmtId="0" fontId="3" fillId="0" borderId="1" xfId="0" applyFont="1" applyBorder="1" applyAlignment="1">
      <alignment horizontal="left"/>
    </xf>
    <xf numFmtId="0" fontId="3" fillId="0" borderId="0" xfId="0" applyFont="1" applyAlignment="1">
      <alignment horizontal="right"/>
    </xf>
    <xf numFmtId="0" fontId="1" fillId="8" borderId="1" xfId="0" applyFont="1" applyFill="1" applyBorder="1" applyAlignment="1">
      <alignment horizontal="left" wrapText="1"/>
    </xf>
    <xf numFmtId="0" fontId="3" fillId="0" borderId="1" xfId="0" applyFont="1" applyBorder="1" applyAlignment="1">
      <alignment horizontal="right"/>
    </xf>
    <xf numFmtId="14" fontId="3" fillId="0" borderId="0" xfId="0" applyNumberFormat="1" applyFont="1"/>
    <xf numFmtId="0" fontId="18" fillId="0" borderId="0" xfId="0" applyFont="1"/>
    <xf numFmtId="0" fontId="18" fillId="0" borderId="0" xfId="0" applyFont="1" applyAlignment="1">
      <alignment horizontal="left" wrapText="1"/>
    </xf>
    <xf numFmtId="0" fontId="18" fillId="0" borderId="0" xfId="0" applyFont="1" applyAlignment="1">
      <alignment horizontal="left"/>
    </xf>
    <xf numFmtId="0" fontId="18" fillId="0" borderId="0" xfId="0" applyFont="1" applyAlignment="1">
      <alignment horizontal="left" vertical="top"/>
    </xf>
    <xf numFmtId="14" fontId="5" fillId="0" borderId="1" xfId="0" applyNumberFormat="1" applyFont="1" applyBorder="1" applyAlignment="1">
      <alignment horizontal="right" vertical="center" wrapText="1"/>
    </xf>
    <xf numFmtId="167" fontId="3" fillId="0" borderId="1" xfId="43" applyNumberFormat="1" applyFont="1" applyBorder="1" applyAlignment="1">
      <alignment horizontal="right"/>
    </xf>
    <xf numFmtId="0" fontId="3" fillId="8" borderId="1" xfId="0" applyFont="1" applyFill="1" applyBorder="1" applyAlignment="1">
      <alignment horizontal="right"/>
    </xf>
    <xf numFmtId="167" fontId="3" fillId="8" borderId="1" xfId="43" applyNumberFormat="1" applyFont="1" applyFill="1" applyBorder="1" applyAlignment="1">
      <alignment horizontal="right"/>
    </xf>
    <xf numFmtId="0" fontId="5" fillId="0" borderId="0" xfId="0" applyFont="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wrapText="1"/>
    </xf>
    <xf numFmtId="0" fontId="3" fillId="0" borderId="0" xfId="0" applyFont="1" applyAlignment="1">
      <alignment vertical="top"/>
    </xf>
    <xf numFmtId="0" fontId="3" fillId="0" borderId="2" xfId="0" applyFont="1" applyBorder="1" applyAlignment="1">
      <alignment horizontal="left" vertical="top"/>
    </xf>
    <xf numFmtId="0" fontId="3" fillId="0" borderId="1" xfId="0" applyFont="1" applyBorder="1" applyAlignment="1">
      <alignment vertical="top"/>
    </xf>
    <xf numFmtId="16" fontId="3" fillId="0" borderId="1" xfId="0" applyNumberFormat="1" applyFont="1" applyBorder="1" applyAlignment="1">
      <alignment horizontal="left" vertical="top"/>
    </xf>
    <xf numFmtId="0" fontId="5"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4" xfId="0" applyFont="1" applyBorder="1" applyAlignment="1">
      <alignment horizontal="left" vertical="top"/>
    </xf>
    <xf numFmtId="0" fontId="2" fillId="7" borderId="3" xfId="0" applyFont="1" applyFill="1" applyBorder="1" applyAlignment="1">
      <alignment horizontal="center" vertical="center" wrapText="1"/>
    </xf>
    <xf numFmtId="20" fontId="3" fillId="0" borderId="1" xfId="0" applyNumberFormat="1" applyFont="1" applyBorder="1" applyAlignment="1">
      <alignment horizontal="left" vertical="top"/>
    </xf>
    <xf numFmtId="169" fontId="3" fillId="0" borderId="0" xfId="43" applyNumberFormat="1" applyFont="1" applyAlignment="1">
      <alignment horizontal="left"/>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3" fillId="0" borderId="0" xfId="0" applyFont="1" applyAlignment="1">
      <alignment horizontal="center"/>
    </xf>
    <xf numFmtId="165" fontId="5" fillId="0" borderId="1" xfId="0" applyNumberFormat="1"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10" fillId="0" borderId="1" xfId="0" applyFont="1" applyBorder="1" applyAlignment="1">
      <alignment horizontal="left" vertical="center"/>
    </xf>
    <xf numFmtId="0" fontId="18" fillId="0" borderId="0" xfId="0" applyFont="1" applyAlignment="1">
      <alignment horizontal="center" vertical="center"/>
    </xf>
    <xf numFmtId="0" fontId="37"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wrapText="1"/>
    </xf>
    <xf numFmtId="0" fontId="3" fillId="0" borderId="2" xfId="0" applyFont="1" applyBorder="1" applyAlignment="1">
      <alignment horizontal="left" vertical="top" wrapText="1"/>
    </xf>
    <xf numFmtId="0" fontId="3" fillId="0" borderId="2" xfId="0" applyFont="1" applyBorder="1" applyAlignment="1">
      <alignment vertical="top"/>
    </xf>
    <xf numFmtId="0" fontId="2" fillId="7" borderId="4" xfId="0" applyFont="1" applyFill="1" applyBorder="1" applyAlignment="1">
      <alignment horizontal="center" vertical="center" wrapText="1"/>
    </xf>
    <xf numFmtId="14" fontId="3" fillId="0" borderId="2" xfId="0" applyNumberFormat="1" applyFont="1" applyBorder="1" applyAlignment="1">
      <alignment horizontal="left" vertical="top"/>
    </xf>
    <xf numFmtId="20" fontId="3" fillId="0" borderId="2" xfId="0" applyNumberFormat="1" applyFont="1" applyBorder="1" applyAlignment="1">
      <alignment horizontal="left" vertical="top"/>
    </xf>
    <xf numFmtId="0" fontId="2" fillId="7" borderId="5" xfId="0" applyFont="1" applyFill="1" applyBorder="1" applyAlignment="1">
      <alignment horizontal="center" vertical="center" wrapText="1"/>
    </xf>
    <xf numFmtId="14" fontId="10"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164" fontId="3" fillId="0" borderId="1" xfId="0" applyNumberFormat="1" applyFont="1" applyBorder="1" applyAlignment="1">
      <alignment horizontal="left" vertical="top"/>
    </xf>
    <xf numFmtId="3" fontId="3" fillId="0" borderId="1" xfId="0" applyNumberFormat="1" applyFont="1" applyBorder="1" applyAlignment="1">
      <alignment horizontal="right"/>
    </xf>
    <xf numFmtId="1" fontId="3" fillId="0" borderId="1" xfId="0" applyNumberFormat="1" applyFont="1" applyBorder="1" applyAlignment="1">
      <alignment horizontal="right"/>
    </xf>
    <xf numFmtId="9" fontId="3" fillId="0" borderId="1" xfId="0" applyNumberFormat="1" applyFont="1" applyBorder="1" applyAlignment="1">
      <alignment horizontal="right"/>
    </xf>
    <xf numFmtId="9" fontId="3" fillId="0" borderId="1" xfId="47" applyFont="1" applyBorder="1" applyAlignment="1">
      <alignment horizontal="right"/>
    </xf>
    <xf numFmtId="0" fontId="3" fillId="0" borderId="0" xfId="0" applyFont="1" applyAlignment="1" applyProtection="1">
      <alignment horizontal="right"/>
      <protection locked="0"/>
    </xf>
    <xf numFmtId="0" fontId="3" fillId="8" borderId="1" xfId="0" applyFont="1" applyFill="1" applyBorder="1" applyAlignment="1" applyProtection="1">
      <alignment horizontal="right"/>
      <protection locked="0"/>
    </xf>
    <xf numFmtId="0" fontId="3" fillId="0" borderId="1" xfId="0" applyFont="1" applyBorder="1" applyAlignment="1" applyProtection="1">
      <alignment horizontal="right"/>
      <protection locked="0"/>
    </xf>
    <xf numFmtId="0" fontId="3" fillId="0" borderId="4" xfId="0" applyFont="1" applyBorder="1" applyAlignment="1">
      <alignment horizontal="right"/>
    </xf>
    <xf numFmtId="9" fontId="3" fillId="0" borderId="4" xfId="0" applyNumberFormat="1" applyFont="1" applyBorder="1" applyAlignment="1">
      <alignment horizontal="right"/>
    </xf>
    <xf numFmtId="168" fontId="3" fillId="0" borderId="1" xfId="44" applyNumberFormat="1" applyFont="1" applyBorder="1" applyAlignment="1">
      <alignment horizontal="right"/>
    </xf>
    <xf numFmtId="168" fontId="3" fillId="0" borderId="1" xfId="0" applyNumberFormat="1" applyFont="1" applyBorder="1" applyAlignment="1">
      <alignment horizontal="right"/>
    </xf>
    <xf numFmtId="2" fontId="3" fillId="0" borderId="1" xfId="0" applyNumberFormat="1" applyFont="1" applyBorder="1" applyAlignment="1">
      <alignment horizontal="left" vertical="top"/>
    </xf>
    <xf numFmtId="22" fontId="3" fillId="0" borderId="1" xfId="0" applyNumberFormat="1" applyFont="1" applyBorder="1" applyAlignment="1">
      <alignment horizontal="left" vertical="top"/>
    </xf>
    <xf numFmtId="0" fontId="3" fillId="40" borderId="1" xfId="0" applyFont="1" applyFill="1" applyBorder="1" applyAlignment="1">
      <alignment horizontal="left" vertical="top"/>
    </xf>
    <xf numFmtId="0" fontId="3" fillId="40" borderId="1" xfId="0" applyFont="1" applyFill="1" applyBorder="1" applyAlignment="1">
      <alignment horizontal="left" vertical="top" wrapText="1"/>
    </xf>
    <xf numFmtId="0" fontId="3" fillId="40" borderId="0" xfId="0" applyFont="1" applyFill="1"/>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2" fontId="10" fillId="0" borderId="1" xfId="0" applyNumberFormat="1" applyFont="1" applyBorder="1" applyAlignment="1">
      <alignment horizontal="left" vertical="center"/>
    </xf>
    <xf numFmtId="14" fontId="3" fillId="0" borderId="1" xfId="0" applyNumberFormat="1" applyFont="1" applyBorder="1" applyAlignment="1">
      <alignment horizontal="left" vertical="center"/>
    </xf>
    <xf numFmtId="20" fontId="3" fillId="0" borderId="1" xfId="0" applyNumberFormat="1" applyFont="1" applyBorder="1" applyAlignment="1">
      <alignment horizontal="left" vertical="center"/>
    </xf>
    <xf numFmtId="22" fontId="3" fillId="0" borderId="1" xfId="0" applyNumberFormat="1" applyFont="1" applyBorder="1" applyAlignment="1">
      <alignment horizontal="left" vertical="center"/>
    </xf>
    <xf numFmtId="0" fontId="10" fillId="0" borderId="1" xfId="0" applyFont="1" applyBorder="1" applyAlignment="1">
      <alignment horizontal="left" vertical="center" wrapText="1"/>
    </xf>
    <xf numFmtId="2" fontId="3" fillId="0" borderId="1" xfId="0" applyNumberFormat="1" applyFont="1" applyBorder="1" applyAlignment="1">
      <alignment horizontal="left" vertical="center"/>
    </xf>
    <xf numFmtId="2" fontId="3" fillId="0" borderId="1" xfId="0" applyNumberFormat="1" applyFont="1" applyBorder="1" applyAlignment="1">
      <alignment horizontal="left"/>
    </xf>
    <xf numFmtId="173" fontId="3" fillId="0" borderId="0" xfId="0" applyNumberFormat="1" applyFont="1"/>
    <xf numFmtId="173" fontId="2" fillId="7" borderId="1" xfId="0" applyNumberFormat="1" applyFont="1" applyFill="1" applyBorder="1" applyAlignment="1">
      <alignment horizontal="center" vertical="center" wrapText="1"/>
    </xf>
    <xf numFmtId="173" fontId="3" fillId="0" borderId="1" xfId="0" applyNumberFormat="1" applyFont="1" applyBorder="1" applyAlignment="1">
      <alignment horizontal="left" vertical="center"/>
    </xf>
    <xf numFmtId="173" fontId="10"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14" fontId="3" fillId="0" borderId="2" xfId="0" applyNumberFormat="1" applyFont="1" applyBorder="1" applyAlignment="1">
      <alignment horizontal="left" vertical="center"/>
    </xf>
    <xf numFmtId="20" fontId="3" fillId="0" borderId="2" xfId="0" applyNumberFormat="1" applyFont="1" applyBorder="1" applyAlignment="1">
      <alignment horizontal="left" vertical="center"/>
    </xf>
    <xf numFmtId="0" fontId="3" fillId="0" borderId="2" xfId="0" applyFont="1" applyBorder="1" applyAlignment="1">
      <alignment horizontal="left" vertical="center"/>
    </xf>
    <xf numFmtId="14" fontId="10" fillId="0" borderId="1" xfId="0" applyNumberFormat="1" applyFont="1" applyBorder="1" applyAlignment="1">
      <alignment horizontal="left" vertical="center"/>
    </xf>
    <xf numFmtId="20" fontId="10"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3" xfId="0" applyFont="1" applyBorder="1" applyAlignment="1">
      <alignment horizontal="left" vertical="center"/>
    </xf>
    <xf numFmtId="0" fontId="10" fillId="0" borderId="3" xfId="0" applyFont="1" applyBorder="1" applyAlignment="1">
      <alignment horizontal="left" vertical="center"/>
    </xf>
    <xf numFmtId="14" fontId="10" fillId="0" borderId="3" xfId="0" applyNumberFormat="1" applyFont="1" applyBorder="1" applyAlignment="1">
      <alignment horizontal="left" vertical="center"/>
    </xf>
    <xf numFmtId="20" fontId="10" fillId="0" borderId="3" xfId="0" applyNumberFormat="1" applyFont="1" applyBorder="1" applyAlignment="1">
      <alignment horizontal="left" vertical="center"/>
    </xf>
    <xf numFmtId="14" fontId="3" fillId="0" borderId="3" xfId="0" applyNumberFormat="1" applyFont="1" applyBorder="1" applyAlignment="1">
      <alignment horizontal="left" vertical="center"/>
    </xf>
    <xf numFmtId="49" fontId="3" fillId="0" borderId="3" xfId="0" applyNumberFormat="1" applyFont="1" applyBorder="1" applyAlignment="1">
      <alignment horizontal="left" vertical="center"/>
    </xf>
    <xf numFmtId="20" fontId="3" fillId="0" borderId="3" xfId="0" applyNumberFormat="1" applyFont="1" applyBorder="1" applyAlignment="1">
      <alignment horizontal="left" vertical="center"/>
    </xf>
    <xf numFmtId="164" fontId="3" fillId="0" borderId="1" xfId="0" applyNumberFormat="1" applyFont="1" applyBorder="1" applyAlignment="1">
      <alignment horizontal="left" vertical="center"/>
    </xf>
    <xf numFmtId="2" fontId="3" fillId="0" borderId="1" xfId="0" applyNumberFormat="1" applyFont="1" applyBorder="1" applyAlignment="1">
      <alignment horizontal="right"/>
    </xf>
    <xf numFmtId="2" fontId="3" fillId="0" borderId="0" xfId="0" applyNumberFormat="1" applyFont="1"/>
    <xf numFmtId="172" fontId="3" fillId="0" borderId="1" xfId="0" applyNumberFormat="1" applyFont="1" applyBorder="1" applyAlignment="1">
      <alignment horizontal="left" vertical="top"/>
    </xf>
    <xf numFmtId="165" fontId="3" fillId="0" borderId="1" xfId="0" applyNumberFormat="1" applyFont="1" applyBorder="1" applyAlignment="1">
      <alignment horizontal="left" vertical="top"/>
    </xf>
    <xf numFmtId="2" fontId="2" fillId="7" borderId="3" xfId="0" applyNumberFormat="1" applyFont="1" applyFill="1" applyBorder="1" applyAlignment="1">
      <alignment horizontal="center" vertical="center" wrapText="1"/>
    </xf>
    <xf numFmtId="0" fontId="3" fillId="0" borderId="4" xfId="0" applyFont="1" applyBorder="1" applyAlignment="1">
      <alignment horizontal="left" vertical="center"/>
    </xf>
    <xf numFmtId="0" fontId="4" fillId="0" borderId="0" xfId="0" applyFont="1" applyAlignment="1">
      <alignment wrapText="1"/>
    </xf>
    <xf numFmtId="0" fontId="3" fillId="0" borderId="1" xfId="0" applyFont="1" applyBorder="1" applyAlignment="1" applyProtection="1">
      <alignment vertical="center"/>
      <protection locked="0"/>
    </xf>
    <xf numFmtId="2" fontId="5" fillId="0" borderId="1" xfId="0" applyNumberFormat="1" applyFont="1" applyBorder="1" applyAlignment="1">
      <alignment horizontal="right" vertical="center" wrapText="1"/>
    </xf>
    <xf numFmtId="2" fontId="10" fillId="0" borderId="1" xfId="0" applyNumberFormat="1" applyFont="1" applyBorder="1"/>
    <xf numFmtId="3" fontId="3" fillId="0" borderId="4" xfId="0" applyNumberFormat="1" applyFont="1" applyBorder="1" applyAlignment="1">
      <alignment horizontal="right"/>
    </xf>
    <xf numFmtId="3" fontId="3" fillId="0" borderId="1" xfId="0" applyNumberFormat="1" applyFont="1" applyBorder="1" applyAlignment="1">
      <alignment horizontal="left" vertical="top"/>
    </xf>
    <xf numFmtId="174" fontId="5" fillId="0" borderId="1" xfId="0" applyNumberFormat="1" applyFont="1" applyBorder="1" applyAlignment="1">
      <alignment horizontal="right" vertical="center" wrapText="1"/>
    </xf>
    <xf numFmtId="14" fontId="3" fillId="0" borderId="0" xfId="0" applyNumberFormat="1" applyFont="1" applyAlignment="1">
      <alignment horizontal="left" wrapText="1"/>
    </xf>
    <xf numFmtId="2" fontId="2" fillId="7" borderId="1" xfId="0" applyNumberFormat="1" applyFont="1" applyFill="1" applyBorder="1" applyAlignment="1">
      <alignment horizontal="center" vertical="center" wrapText="1"/>
    </xf>
    <xf numFmtId="2" fontId="1" fillId="5" borderId="0" xfId="0" applyNumberFormat="1" applyFont="1" applyFill="1"/>
    <xf numFmtId="2" fontId="3" fillId="0" borderId="1" xfId="0" applyNumberFormat="1" applyFont="1" applyBorder="1" applyAlignment="1">
      <alignment horizontal="left" wrapText="1"/>
    </xf>
    <xf numFmtId="0" fontId="4" fillId="0" borderId="0" xfId="0" applyFont="1" applyBorder="1" applyAlignment="1">
      <alignment vertical="center" wrapText="1"/>
    </xf>
    <xf numFmtId="0" fontId="4" fillId="0" borderId="0" xfId="0" applyFont="1" applyBorder="1"/>
    <xf numFmtId="16" fontId="10"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Border="1"/>
    <xf numFmtId="0" fontId="1" fillId="0" borderId="0" xfId="0" applyFont="1" applyBorder="1"/>
    <xf numFmtId="0" fontId="5" fillId="0" borderId="0" xfId="0" applyFont="1" applyBorder="1"/>
    <xf numFmtId="0" fontId="5" fillId="0" borderId="0" xfId="0" applyFont="1" applyBorder="1" applyAlignment="1">
      <alignment horizontal="left"/>
    </xf>
    <xf numFmtId="0" fontId="5" fillId="0" borderId="0" xfId="0" applyFont="1" applyBorder="1" applyAlignment="1">
      <alignment horizontal="right"/>
    </xf>
    <xf numFmtId="0" fontId="3" fillId="0" borderId="2" xfId="0" applyFont="1" applyBorder="1" applyAlignment="1">
      <alignment vertical="center" wrapText="1"/>
    </xf>
    <xf numFmtId="164" fontId="10" fillId="40" borderId="1" xfId="0" applyNumberFormat="1" applyFont="1" applyFill="1" applyBorder="1" applyAlignment="1">
      <alignment horizontal="left" vertical="center" wrapText="1"/>
    </xf>
    <xf numFmtId="0" fontId="10" fillId="40" borderId="1" xfId="0" applyFont="1" applyFill="1" applyBorder="1" applyAlignment="1">
      <alignment vertical="center" wrapText="1"/>
    </xf>
    <xf numFmtId="14" fontId="10" fillId="40" borderId="1" xfId="0" applyNumberFormat="1" applyFont="1" applyFill="1" applyBorder="1" applyAlignment="1">
      <alignment horizontal="left" vertical="center" wrapText="1"/>
    </xf>
    <xf numFmtId="165" fontId="10" fillId="40" borderId="1" xfId="0" applyNumberFormat="1" applyFont="1" applyFill="1" applyBorder="1" applyAlignment="1">
      <alignment horizontal="left" vertical="center" wrapText="1"/>
    </xf>
    <xf numFmtId="0" fontId="10" fillId="40" borderId="1" xfId="0" applyFont="1" applyFill="1" applyBorder="1" applyAlignment="1">
      <alignment horizontal="left" vertical="center" wrapText="1"/>
    </xf>
    <xf numFmtId="0" fontId="3" fillId="40" borderId="1" xfId="0" applyFont="1" applyFill="1" applyBorder="1" applyAlignment="1">
      <alignment vertical="center" wrapText="1"/>
    </xf>
    <xf numFmtId="0" fontId="3" fillId="40" borderId="1" xfId="0" applyFont="1" applyFill="1" applyBorder="1" applyAlignment="1">
      <alignment wrapText="1"/>
    </xf>
    <xf numFmtId="0" fontId="3" fillId="40" borderId="1" xfId="0" applyFont="1" applyFill="1" applyBorder="1" applyAlignment="1">
      <alignment horizontal="left" vertical="center" wrapText="1"/>
    </xf>
    <xf numFmtId="0" fontId="5" fillId="40" borderId="1" xfId="0" applyFont="1" applyFill="1" applyBorder="1" applyAlignment="1">
      <alignment vertical="center" wrapText="1"/>
    </xf>
    <xf numFmtId="0" fontId="3" fillId="0" borderId="0" xfId="0" applyFont="1" applyAlignment="1">
      <alignment vertical="center"/>
    </xf>
    <xf numFmtId="0" fontId="3" fillId="8" borderId="1" xfId="0" applyFont="1" applyFill="1" applyBorder="1" applyAlignment="1">
      <alignment vertical="center"/>
    </xf>
    <xf numFmtId="0" fontId="3" fillId="8" borderId="3" xfId="0" applyFont="1" applyFill="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9" fillId="0" borderId="0" xfId="0" applyFont="1" applyBorder="1"/>
    <xf numFmtId="0" fontId="4"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14" fontId="10" fillId="0" borderId="0" xfId="0" applyNumberFormat="1" applyFont="1" applyBorder="1" applyAlignment="1">
      <alignment horizontal="left" vertical="center" wrapText="1"/>
    </xf>
    <xf numFmtId="14" fontId="5" fillId="0" borderId="0" xfId="0" applyNumberFormat="1" applyFont="1" applyBorder="1" applyAlignment="1">
      <alignment horizontal="left" vertical="center" wrapText="1"/>
    </xf>
    <xf numFmtId="0" fontId="10" fillId="0" borderId="0" xfId="0" applyFont="1" applyBorder="1" applyAlignment="1">
      <alignment vertical="center" wrapText="1"/>
    </xf>
    <xf numFmtId="0" fontId="3" fillId="0" borderId="0" xfId="0" applyFont="1" applyBorder="1" applyAlignment="1">
      <alignment wrapText="1"/>
    </xf>
    <xf numFmtId="0" fontId="2" fillId="0" borderId="0" xfId="0" applyFont="1" applyBorder="1"/>
    <xf numFmtId="0" fontId="4" fillId="0" borderId="0" xfId="0" applyFont="1" applyBorder="1" applyAlignment="1"/>
    <xf numFmtId="0" fontId="3" fillId="0" borderId="0" xfId="0" applyFont="1" applyBorder="1" applyAlignment="1"/>
    <xf numFmtId="0" fontId="3" fillId="0" borderId="0" xfId="0" applyFont="1" applyBorder="1" applyAlignment="1">
      <alignment horizontal="left" indent="2"/>
    </xf>
    <xf numFmtId="0" fontId="4" fillId="2" borderId="16" xfId="0" applyFont="1" applyFill="1" applyBorder="1" applyAlignment="1">
      <alignment horizontal="center" vertical="center"/>
    </xf>
    <xf numFmtId="0" fontId="48" fillId="0" borderId="0" xfId="0" applyFont="1"/>
    <xf numFmtId="0" fontId="3" fillId="0" borderId="1" xfId="0" applyFont="1" applyFill="1" applyBorder="1" applyAlignment="1">
      <alignment horizontal="left" vertical="top"/>
    </xf>
    <xf numFmtId="2" fontId="3" fillId="0" borderId="1" xfId="0" applyNumberFormat="1" applyFont="1" applyFill="1" applyBorder="1" applyAlignment="1">
      <alignment horizontal="left" vertical="top"/>
    </xf>
    <xf numFmtId="14" fontId="3" fillId="0" borderId="1" xfId="0" applyNumberFormat="1" applyFont="1" applyFill="1" applyBorder="1" applyAlignment="1">
      <alignment horizontal="left" vertical="top"/>
    </xf>
    <xf numFmtId="172" fontId="3" fillId="0" borderId="1" xfId="0" applyNumberFormat="1" applyFont="1" applyFill="1" applyBorder="1" applyAlignment="1">
      <alignment horizontal="left" vertical="top"/>
    </xf>
    <xf numFmtId="3" fontId="3" fillId="0" borderId="1" xfId="0" applyNumberFormat="1" applyFont="1" applyFill="1" applyBorder="1" applyAlignment="1">
      <alignment horizontal="left" vertical="top"/>
    </xf>
    <xf numFmtId="22" fontId="3" fillId="0" borderId="1" xfId="0" applyNumberFormat="1" applyFont="1" applyFill="1" applyBorder="1" applyAlignment="1">
      <alignment horizontal="left" vertical="top"/>
    </xf>
    <xf numFmtId="165" fontId="3" fillId="0" borderId="1" xfId="0" applyNumberFormat="1" applyFont="1" applyFill="1" applyBorder="1" applyAlignment="1">
      <alignment horizontal="left" vertical="top"/>
    </xf>
    <xf numFmtId="0" fontId="0" fillId="0" borderId="0" xfId="0" applyFill="1"/>
    <xf numFmtId="0" fontId="2" fillId="7" borderId="4" xfId="0" applyFont="1" applyFill="1" applyBorder="1" applyAlignment="1">
      <alignment horizontal="center" vertical="center"/>
    </xf>
    <xf numFmtId="0" fontId="3" fillId="0" borderId="0" xfId="0" applyFont="1" applyFill="1" applyBorder="1"/>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14" fontId="3" fillId="0" borderId="4" xfId="0" applyNumberFormat="1" applyFont="1" applyBorder="1" applyAlignment="1">
      <alignment horizontal="left" vertical="top"/>
    </xf>
    <xf numFmtId="0" fontId="38" fillId="0" borderId="0" xfId="1" applyFont="1" applyFill="1" applyBorder="1" applyAlignment="1">
      <alignment horizontal="left" vertical="top" wrapText="1"/>
    </xf>
    <xf numFmtId="0" fontId="3" fillId="0" borderId="15" xfId="0" applyFont="1" applyBorder="1" applyAlignment="1">
      <alignment horizontal="left" vertical="center"/>
    </xf>
    <xf numFmtId="0" fontId="10" fillId="41" borderId="1" xfId="0" applyFont="1" applyFill="1" applyBorder="1" applyAlignment="1">
      <alignment horizontal="left" vertical="center" wrapText="1"/>
    </xf>
    <xf numFmtId="0" fontId="3" fillId="41" borderId="1" xfId="0" applyFont="1" applyFill="1" applyBorder="1" applyAlignment="1">
      <alignment horizontal="left" wrapText="1"/>
    </xf>
    <xf numFmtId="14" fontId="10" fillId="41" borderId="1" xfId="0" applyNumberFormat="1" applyFont="1" applyFill="1" applyBorder="1" applyAlignment="1">
      <alignment horizontal="left" vertical="center" wrapText="1"/>
    </xf>
    <xf numFmtId="14" fontId="5" fillId="41" borderId="1" xfId="0" applyNumberFormat="1" applyFont="1" applyFill="1" applyBorder="1" applyAlignment="1">
      <alignment horizontal="left" vertical="center" wrapText="1"/>
    </xf>
    <xf numFmtId="0" fontId="5" fillId="0" borderId="0" xfId="0" applyFont="1" applyBorder="1" applyAlignment="1">
      <alignment horizontal="left" wrapText="1"/>
    </xf>
    <xf numFmtId="14" fontId="48" fillId="0" borderId="0" xfId="0" applyNumberFormat="1" applyFont="1" applyAlignment="1">
      <alignment horizontal="left"/>
    </xf>
    <xf numFmtId="0" fontId="49" fillId="0" borderId="0" xfId="0" applyFont="1" applyAlignment="1">
      <alignment vertical="center"/>
    </xf>
    <xf numFmtId="1" fontId="3" fillId="0" borderId="1" xfId="43" applyNumberFormat="1" applyFont="1" applyBorder="1" applyAlignment="1">
      <alignment horizontal="left" vertical="top"/>
    </xf>
    <xf numFmtId="0" fontId="3" fillId="0" borderId="1" xfId="0" applyFont="1" applyFill="1" applyBorder="1" applyAlignment="1">
      <alignment vertical="center" wrapText="1"/>
    </xf>
    <xf numFmtId="0" fontId="48" fillId="0" borderId="0" xfId="0" applyFont="1" applyAlignment="1">
      <alignment horizontal="left"/>
    </xf>
    <xf numFmtId="0" fontId="5" fillId="0" borderId="1" xfId="0" applyFont="1" applyFill="1" applyBorder="1" applyAlignment="1">
      <alignment horizontal="left" vertical="top"/>
    </xf>
    <xf numFmtId="0" fontId="3" fillId="40" borderId="1" xfId="0" applyFont="1" applyFill="1" applyBorder="1" applyAlignment="1">
      <alignment horizontal="right"/>
    </xf>
    <xf numFmtId="0" fontId="3" fillId="40" borderId="1" xfId="0" applyFont="1" applyFill="1" applyBorder="1" applyAlignment="1" applyProtection="1">
      <alignment horizontal="right"/>
      <protection locked="0"/>
    </xf>
    <xf numFmtId="3" fontId="3" fillId="40" borderId="1" xfId="0" applyNumberFormat="1" applyFont="1" applyFill="1" applyBorder="1" applyAlignment="1">
      <alignment horizontal="right"/>
    </xf>
    <xf numFmtId="167" fontId="3" fillId="40" borderId="1" xfId="43" applyNumberFormat="1" applyFont="1" applyFill="1" applyBorder="1" applyAlignment="1">
      <alignment horizontal="right"/>
    </xf>
    <xf numFmtId="177" fontId="3" fillId="0" borderId="1" xfId="0" applyNumberFormat="1" applyFont="1" applyBorder="1" applyAlignment="1">
      <alignment horizontal="left" vertical="top"/>
    </xf>
    <xf numFmtId="1" fontId="3" fillId="0" borderId="1" xfId="0" applyNumberFormat="1" applyFont="1" applyBorder="1" applyAlignment="1">
      <alignment horizontal="left" vertical="top"/>
    </xf>
    <xf numFmtId="177" fontId="3" fillId="0" borderId="1" xfId="0" applyNumberFormat="1" applyFont="1" applyFill="1" applyBorder="1" applyAlignment="1">
      <alignment horizontal="left" vertical="top"/>
    </xf>
    <xf numFmtId="1" fontId="3" fillId="0" borderId="1" xfId="0" applyNumberFormat="1" applyFont="1" applyFill="1" applyBorder="1" applyAlignment="1">
      <alignment horizontal="left" vertical="top"/>
    </xf>
    <xf numFmtId="177" fontId="3" fillId="0" borderId="2" xfId="43" applyNumberFormat="1" applyFont="1" applyBorder="1" applyAlignment="1">
      <alignment horizontal="left" vertical="center"/>
    </xf>
    <xf numFmtId="177" fontId="3" fillId="0" borderId="1" xfId="43" applyNumberFormat="1" applyFont="1" applyBorder="1" applyAlignment="1">
      <alignment horizontal="left" vertical="center"/>
    </xf>
    <xf numFmtId="177" fontId="3" fillId="0" borderId="3" xfId="43" applyNumberFormat="1" applyFont="1" applyBorder="1" applyAlignment="1">
      <alignment horizontal="left" vertical="center"/>
    </xf>
    <xf numFmtId="177" fontId="3" fillId="0" borderId="1" xfId="0" applyNumberFormat="1" applyFont="1" applyBorder="1" applyAlignment="1">
      <alignment horizontal="left" vertical="center"/>
    </xf>
    <xf numFmtId="1" fontId="3" fillId="0" borderId="2" xfId="43" applyNumberFormat="1" applyFont="1" applyBorder="1" applyAlignment="1">
      <alignment horizontal="left" vertical="center"/>
    </xf>
    <xf numFmtId="1" fontId="3" fillId="0" borderId="1" xfId="43" applyNumberFormat="1" applyFont="1" applyBorder="1" applyAlignment="1">
      <alignment horizontal="left" vertical="center"/>
    </xf>
    <xf numFmtId="1" fontId="3" fillId="0" borderId="3" xfId="43" applyNumberFormat="1" applyFont="1" applyBorder="1" applyAlignment="1">
      <alignment horizontal="left" vertical="center"/>
    </xf>
    <xf numFmtId="1" fontId="3" fillId="0" borderId="1" xfId="0" applyNumberFormat="1" applyFont="1" applyBorder="1" applyAlignment="1">
      <alignment horizontal="left" vertical="center"/>
    </xf>
    <xf numFmtId="1" fontId="3" fillId="0" borderId="2" xfId="43" applyNumberFormat="1" applyFont="1" applyBorder="1" applyAlignment="1">
      <alignment horizontal="left" vertical="top"/>
    </xf>
    <xf numFmtId="177" fontId="3" fillId="0" borderId="2" xfId="43" applyNumberFormat="1" applyFont="1" applyBorder="1" applyAlignment="1">
      <alignment horizontal="left" vertical="top"/>
    </xf>
    <xf numFmtId="177" fontId="3" fillId="0" borderId="1" xfId="43" applyNumberFormat="1" applyFont="1" applyBorder="1" applyAlignment="1">
      <alignment horizontal="left" vertical="top"/>
    </xf>
    <xf numFmtId="0" fontId="43" fillId="0" borderId="1" xfId="1" applyFont="1" applyBorder="1"/>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44"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3" xfId="46" xr:uid="{DD90BA3C-0969-4468-B3F2-4E5CA1C30CA7}"/>
    <cellStyle name="Note" xfId="16" builtinId="10" customBuiltin="1"/>
    <cellStyle name="Output" xfId="11" builtinId="21" customBuiltin="1"/>
    <cellStyle name="Percent" xfId="47" builtinId="5"/>
    <cellStyle name="Percent 2" xfId="45" xr:uid="{4372FD1D-B96F-40FE-A6F3-6BA59325A78E}"/>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0082AA"/>
      <color rgb="FFFFF2CC"/>
      <color rgb="FFFF33CC"/>
      <color rgb="FFFFCD2F"/>
      <color rgb="FF75DBFF"/>
      <color rgb="FFD1BCDA"/>
      <color rgb="FFE7DCEC"/>
      <color rgb="FFB3EBFF"/>
      <color rgb="FFE6AF00"/>
      <color rgb="FFBC9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pgealerts.alerts.pge.com/psps-updat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B478-8B6D-47C6-990F-A4F6F634E10C}">
  <sheetPr>
    <tabColor theme="0" tint="-0.499984740745262"/>
  </sheetPr>
  <dimension ref="A1:M34"/>
  <sheetViews>
    <sheetView tabSelected="1" workbookViewId="0"/>
  </sheetViews>
  <sheetFormatPr defaultColWidth="8.6640625" defaultRowHeight="15.6" x14ac:dyDescent="0.3"/>
  <cols>
    <col min="1" max="1" width="9.6640625" style="159" customWidth="1"/>
    <col min="2" max="2" width="26.21875" style="159" customWidth="1"/>
    <col min="3" max="3" width="12" style="159" customWidth="1"/>
    <col min="4" max="4" width="14.88671875" style="159" customWidth="1"/>
    <col min="5" max="7" width="8.6640625" style="159"/>
    <col min="8" max="8" width="23.33203125" style="159" customWidth="1"/>
    <col min="9" max="9" width="22.33203125" style="159" customWidth="1"/>
    <col min="10" max="10" width="17" style="159" customWidth="1"/>
    <col min="11" max="11" width="9.5546875" style="159" customWidth="1"/>
    <col min="12" max="12" width="9.33203125" style="159" customWidth="1"/>
    <col min="13" max="13" width="8.6640625" style="159" customWidth="1"/>
    <col min="14" max="16384" width="8.6640625" style="159"/>
  </cols>
  <sheetData>
    <row r="1" spans="1:13" x14ac:dyDescent="0.3">
      <c r="A1" s="188" t="s">
        <v>91</v>
      </c>
      <c r="B1" s="188"/>
      <c r="C1" s="188"/>
      <c r="D1" s="188"/>
      <c r="E1" s="179"/>
      <c r="F1" s="179"/>
    </row>
    <row r="2" spans="1:13" ht="16.8" customHeight="1" x14ac:dyDescent="0.3">
      <c r="I2" s="180"/>
    </row>
    <row r="3" spans="1:13" ht="36.9" customHeight="1" x14ac:dyDescent="0.3">
      <c r="A3" s="30" t="s">
        <v>0</v>
      </c>
      <c r="B3" s="30" t="s">
        <v>92</v>
      </c>
      <c r="C3" s="30" t="s">
        <v>1</v>
      </c>
      <c r="D3" s="30" t="s">
        <v>2</v>
      </c>
      <c r="I3" s="181"/>
      <c r="J3" s="181"/>
      <c r="K3" s="181"/>
      <c r="L3" s="181"/>
      <c r="M3" s="182"/>
    </row>
    <row r="4" spans="1:13" x14ac:dyDescent="0.3">
      <c r="A4" s="116" t="s">
        <v>93</v>
      </c>
      <c r="B4" s="41" t="s">
        <v>94</v>
      </c>
      <c r="C4" s="91">
        <v>45168</v>
      </c>
      <c r="D4" s="91">
        <v>45169</v>
      </c>
    </row>
    <row r="5" spans="1:13" x14ac:dyDescent="0.3">
      <c r="A5" s="116" t="s">
        <v>93</v>
      </c>
      <c r="B5" s="31" t="s">
        <v>95</v>
      </c>
      <c r="C5" s="91">
        <v>45189</v>
      </c>
      <c r="D5" s="92">
        <v>45190</v>
      </c>
    </row>
    <row r="6" spans="1:13" x14ac:dyDescent="0.3">
      <c r="A6" s="211" t="s">
        <v>3</v>
      </c>
      <c r="B6" s="212" t="s">
        <v>4</v>
      </c>
      <c r="C6" s="213">
        <v>45199</v>
      </c>
      <c r="D6" s="214" t="s">
        <v>541</v>
      </c>
    </row>
    <row r="7" spans="1:13" x14ac:dyDescent="0.3">
      <c r="A7" s="211" t="s">
        <v>3</v>
      </c>
      <c r="B7" s="212" t="s">
        <v>4</v>
      </c>
      <c r="C7" s="213">
        <v>45275</v>
      </c>
      <c r="D7" s="214" t="s">
        <v>541</v>
      </c>
    </row>
    <row r="8" spans="1:13" x14ac:dyDescent="0.3">
      <c r="A8" s="185"/>
      <c r="B8" s="186"/>
      <c r="C8" s="183"/>
      <c r="D8" s="184"/>
    </row>
    <row r="9" spans="1:13" x14ac:dyDescent="0.3">
      <c r="A9" s="155" t="s">
        <v>5</v>
      </c>
      <c r="B9" s="156" t="s">
        <v>6</v>
      </c>
      <c r="C9" s="157"/>
      <c r="D9" s="158"/>
    </row>
    <row r="10" spans="1:13" x14ac:dyDescent="0.3">
      <c r="B10" s="160"/>
      <c r="C10" s="160"/>
      <c r="D10" s="160"/>
    </row>
    <row r="11" spans="1:13" x14ac:dyDescent="0.3">
      <c r="A11" s="156" t="s">
        <v>7</v>
      </c>
      <c r="B11" s="156"/>
      <c r="C11" s="156"/>
      <c r="D11" s="156"/>
    </row>
    <row r="12" spans="1:13" x14ac:dyDescent="0.3">
      <c r="A12" s="156" t="s">
        <v>8</v>
      </c>
      <c r="B12" s="160"/>
      <c r="C12" s="160"/>
      <c r="D12" s="160"/>
    </row>
    <row r="13" spans="1:13" x14ac:dyDescent="0.3">
      <c r="A13" s="156"/>
      <c r="B13" s="160"/>
      <c r="C13" s="160"/>
      <c r="D13" s="160"/>
    </row>
    <row r="14" spans="1:13" x14ac:dyDescent="0.3">
      <c r="A14" s="156" t="s">
        <v>96</v>
      </c>
      <c r="B14" s="161"/>
      <c r="C14" s="161"/>
      <c r="D14" s="161"/>
      <c r="E14" s="161"/>
      <c r="F14" s="161"/>
      <c r="G14" s="161"/>
      <c r="H14" s="161"/>
    </row>
    <row r="15" spans="1:13" x14ac:dyDescent="0.3">
      <c r="A15" s="163">
        <v>1</v>
      </c>
      <c r="B15" s="161" t="s">
        <v>1004</v>
      </c>
      <c r="C15" s="161"/>
      <c r="D15" s="161"/>
      <c r="E15" s="161"/>
      <c r="F15" s="161"/>
      <c r="G15" s="161"/>
      <c r="H15" s="161"/>
    </row>
    <row r="16" spans="1:13" x14ac:dyDescent="0.3">
      <c r="A16" s="163">
        <v>2</v>
      </c>
      <c r="B16" s="161" t="s">
        <v>1005</v>
      </c>
      <c r="C16" s="161"/>
      <c r="D16" s="161"/>
      <c r="E16" s="161"/>
      <c r="F16" s="161"/>
      <c r="G16" s="161"/>
      <c r="H16" s="161"/>
    </row>
    <row r="17" spans="1:8" x14ac:dyDescent="0.3">
      <c r="A17" s="163">
        <v>3</v>
      </c>
      <c r="B17" s="161" t="s">
        <v>1006</v>
      </c>
      <c r="C17" s="161"/>
      <c r="D17" s="161"/>
      <c r="E17" s="161"/>
      <c r="F17" s="161"/>
      <c r="G17" s="161"/>
      <c r="H17" s="161"/>
    </row>
    <row r="18" spans="1:8" x14ac:dyDescent="0.3">
      <c r="A18" s="163">
        <v>4</v>
      </c>
      <c r="B18" s="161" t="s">
        <v>1007</v>
      </c>
      <c r="C18" s="161"/>
      <c r="D18" s="161"/>
      <c r="E18" s="161"/>
      <c r="F18" s="161"/>
      <c r="G18" s="161"/>
      <c r="H18" s="161"/>
    </row>
    <row r="19" spans="1:8" x14ac:dyDescent="0.3">
      <c r="A19" s="163">
        <v>5</v>
      </c>
      <c r="B19" s="161" t="s">
        <v>1008</v>
      </c>
      <c r="C19" s="161"/>
      <c r="D19" s="161"/>
      <c r="E19" s="161"/>
      <c r="F19" s="161"/>
      <c r="G19" s="161"/>
      <c r="H19" s="161"/>
    </row>
    <row r="20" spans="1:8" x14ac:dyDescent="0.3">
      <c r="A20" s="163">
        <v>6</v>
      </c>
      <c r="B20" s="161" t="s">
        <v>1009</v>
      </c>
      <c r="C20" s="161"/>
      <c r="D20" s="161"/>
      <c r="E20" s="161"/>
      <c r="F20" s="161"/>
      <c r="G20" s="161"/>
      <c r="H20" s="161"/>
    </row>
    <row r="21" spans="1:8" x14ac:dyDescent="0.3">
      <c r="B21" s="162" t="s">
        <v>1019</v>
      </c>
      <c r="C21" s="162"/>
      <c r="D21" s="161"/>
      <c r="E21" s="161"/>
      <c r="F21" s="161"/>
      <c r="G21" s="161"/>
      <c r="H21" s="161"/>
    </row>
    <row r="22" spans="1:8" x14ac:dyDescent="0.3">
      <c r="B22" s="215" t="s">
        <v>1024</v>
      </c>
      <c r="C22" s="161"/>
      <c r="D22" s="161"/>
      <c r="E22" s="161"/>
      <c r="F22" s="161"/>
      <c r="G22" s="161"/>
      <c r="H22" s="161"/>
    </row>
    <row r="23" spans="1:8" x14ac:dyDescent="0.3">
      <c r="B23" s="215" t="s">
        <v>97</v>
      </c>
      <c r="C23" s="161"/>
      <c r="D23" s="161"/>
      <c r="E23" s="161"/>
      <c r="F23" s="161"/>
      <c r="G23" s="161"/>
      <c r="H23" s="161"/>
    </row>
    <row r="24" spans="1:8" x14ac:dyDescent="0.3">
      <c r="A24" s="161"/>
      <c r="B24" s="161" t="s">
        <v>98</v>
      </c>
      <c r="C24" s="156"/>
      <c r="D24" s="161"/>
      <c r="E24" s="161"/>
      <c r="F24" s="161"/>
      <c r="G24" s="156"/>
      <c r="H24" s="161"/>
    </row>
    <row r="25" spans="1:8" x14ac:dyDescent="0.3">
      <c r="A25" s="156" t="s">
        <v>9</v>
      </c>
      <c r="B25" s="161"/>
      <c r="C25" s="161"/>
      <c r="D25" s="161"/>
      <c r="E25" s="161"/>
      <c r="F25" s="161"/>
      <c r="G25" s="156"/>
      <c r="H25" s="161"/>
    </row>
    <row r="26" spans="1:8" x14ac:dyDescent="0.3">
      <c r="A26" s="161">
        <v>7</v>
      </c>
      <c r="B26" s="161" t="s">
        <v>1010</v>
      </c>
      <c r="C26" s="161"/>
      <c r="D26" s="161"/>
      <c r="E26" s="161"/>
      <c r="F26" s="161"/>
      <c r="G26" s="161"/>
      <c r="H26" s="161"/>
    </row>
    <row r="27" spans="1:8" x14ac:dyDescent="0.3">
      <c r="A27" s="161"/>
      <c r="B27" s="161"/>
      <c r="C27" s="161"/>
      <c r="D27" s="161"/>
      <c r="E27" s="161"/>
      <c r="F27" s="161"/>
      <c r="G27" s="161"/>
      <c r="H27" s="161"/>
    </row>
    <row r="28" spans="1:8" x14ac:dyDescent="0.3">
      <c r="A28" s="156" t="s">
        <v>1016</v>
      </c>
      <c r="B28" s="161"/>
      <c r="C28" s="161"/>
      <c r="D28" s="161"/>
      <c r="E28" s="161"/>
      <c r="F28" s="161"/>
      <c r="G28" s="161"/>
      <c r="H28" s="161"/>
    </row>
    <row r="29" spans="1:8" x14ac:dyDescent="0.3">
      <c r="A29" s="161">
        <v>8</v>
      </c>
      <c r="B29" s="161" t="s">
        <v>1011</v>
      </c>
      <c r="C29" s="161"/>
      <c r="D29" s="161"/>
      <c r="E29" s="161"/>
      <c r="F29" s="161"/>
      <c r="G29" s="161"/>
      <c r="H29" s="161"/>
    </row>
    <row r="30" spans="1:8" x14ac:dyDescent="0.3">
      <c r="A30" s="161">
        <v>9</v>
      </c>
      <c r="B30" s="161" t="s">
        <v>1012</v>
      </c>
      <c r="C30" s="161"/>
      <c r="D30" s="161"/>
      <c r="E30" s="161"/>
      <c r="F30" s="161"/>
      <c r="G30" s="161"/>
      <c r="H30" s="161"/>
    </row>
    <row r="31" spans="1:8" x14ac:dyDescent="0.3">
      <c r="A31" s="161">
        <v>10</v>
      </c>
      <c r="B31" s="161" t="s">
        <v>1013</v>
      </c>
      <c r="C31" s="161"/>
      <c r="D31" s="161"/>
      <c r="E31" s="161"/>
      <c r="F31" s="161"/>
      <c r="G31" s="161"/>
      <c r="H31" s="161"/>
    </row>
    <row r="32" spans="1:8" x14ac:dyDescent="0.3">
      <c r="A32" s="161">
        <v>11</v>
      </c>
      <c r="B32" s="161" t="s">
        <v>1014</v>
      </c>
      <c r="C32" s="161"/>
      <c r="D32" s="161"/>
      <c r="E32" s="161"/>
      <c r="F32" s="161"/>
      <c r="G32" s="161"/>
      <c r="H32" s="161"/>
    </row>
    <row r="33" spans="1:8" x14ac:dyDescent="0.3">
      <c r="A33" s="161">
        <v>12</v>
      </c>
      <c r="B33" s="161" t="s">
        <v>1015</v>
      </c>
      <c r="C33" s="161"/>
      <c r="D33" s="161"/>
      <c r="E33" s="161"/>
      <c r="F33" s="161"/>
      <c r="G33" s="161"/>
      <c r="H33" s="161"/>
    </row>
    <row r="34" spans="1:8" x14ac:dyDescent="0.3">
      <c r="A34" s="161"/>
      <c r="B34" s="161"/>
      <c r="C34" s="161"/>
      <c r="D34" s="161"/>
      <c r="E34" s="161"/>
      <c r="F34" s="161"/>
      <c r="G34" s="161"/>
      <c r="H34" s="161"/>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82AA"/>
  </sheetPr>
  <dimension ref="A1:S7"/>
  <sheetViews>
    <sheetView zoomScaleNormal="100" workbookViewId="0"/>
  </sheetViews>
  <sheetFormatPr defaultColWidth="8.6640625" defaultRowHeight="15.6" x14ac:dyDescent="0.3"/>
  <cols>
    <col min="1" max="1" width="23.5546875" style="3" customWidth="1"/>
    <col min="2" max="2" width="26.33203125" style="3" customWidth="1"/>
    <col min="3" max="5" width="12.44140625" style="3" customWidth="1"/>
    <col min="6" max="6" width="19.33203125" style="3" customWidth="1"/>
    <col min="7" max="7" width="13.6640625" style="3" customWidth="1"/>
    <col min="8" max="8" width="12.44140625" style="3" customWidth="1"/>
    <col min="9" max="9" width="16.5546875" style="15" customWidth="1"/>
    <col min="10" max="10" width="16.6640625" style="3" customWidth="1"/>
    <col min="11" max="11" width="12.44140625" style="3" customWidth="1"/>
    <col min="12" max="12" width="15.44140625" style="139" customWidth="1"/>
    <col min="13" max="13" width="14.33203125" style="3" customWidth="1"/>
    <col min="14" max="15" width="12.44140625" style="3" customWidth="1"/>
    <col min="16" max="16" width="17.44140625" style="3" customWidth="1"/>
    <col min="17" max="17" width="15.109375" style="3" customWidth="1"/>
    <col min="18" max="18" width="18.5546875" style="3" customWidth="1"/>
    <col min="19" max="19" width="15.6640625" style="3" customWidth="1"/>
    <col min="20" max="16384" width="8.6640625" style="3"/>
  </cols>
  <sheetData>
    <row r="1" spans="1:19" x14ac:dyDescent="0.3">
      <c r="A1" s="1" t="s">
        <v>789</v>
      </c>
    </row>
    <row r="2" spans="1:19" x14ac:dyDescent="0.3">
      <c r="A2" s="3" t="s">
        <v>760</v>
      </c>
    </row>
    <row r="3" spans="1:19" ht="15" customHeight="1" x14ac:dyDescent="0.3">
      <c r="I3" s="13"/>
    </row>
    <row r="4" spans="1:19" s="78" customFormat="1" ht="62.4" x14ac:dyDescent="0.3">
      <c r="A4" s="70" t="s">
        <v>718</v>
      </c>
      <c r="B4" s="70" t="s">
        <v>1025</v>
      </c>
      <c r="C4" s="70" t="s">
        <v>790</v>
      </c>
      <c r="D4" s="70" t="s">
        <v>791</v>
      </c>
      <c r="E4" s="70" t="s">
        <v>792</v>
      </c>
      <c r="F4" s="70" t="s">
        <v>793</v>
      </c>
      <c r="G4" s="70" t="s">
        <v>766</v>
      </c>
      <c r="H4" s="70" t="s">
        <v>767</v>
      </c>
      <c r="I4" s="70" t="s">
        <v>768</v>
      </c>
      <c r="J4" s="70" t="s">
        <v>769</v>
      </c>
      <c r="K4" s="70" t="s">
        <v>770</v>
      </c>
      <c r="L4" s="142" t="s">
        <v>771</v>
      </c>
      <c r="M4" s="70" t="s">
        <v>772</v>
      </c>
      <c r="N4" s="70" t="s">
        <v>794</v>
      </c>
      <c r="O4" s="70" t="s">
        <v>773</v>
      </c>
      <c r="P4" s="70" t="s">
        <v>774</v>
      </c>
      <c r="Q4" s="70" t="s">
        <v>775</v>
      </c>
      <c r="R4" s="70" t="s">
        <v>776</v>
      </c>
      <c r="S4" s="70" t="s">
        <v>777</v>
      </c>
    </row>
    <row r="5" spans="1:19" s="59" customFormat="1" x14ac:dyDescent="0.3">
      <c r="A5" s="60" t="s">
        <v>739</v>
      </c>
      <c r="B5" s="193" t="s">
        <v>754</v>
      </c>
      <c r="C5" s="61">
        <v>60</v>
      </c>
      <c r="D5" s="61" t="s">
        <v>781</v>
      </c>
      <c r="E5" s="61">
        <v>20.440000000000001</v>
      </c>
      <c r="F5" s="61">
        <v>3.58</v>
      </c>
      <c r="G5" s="68">
        <v>45168</v>
      </c>
      <c r="H5" s="61">
        <v>436</v>
      </c>
      <c r="I5" s="68">
        <v>45168</v>
      </c>
      <c r="J5" s="68">
        <v>45168</v>
      </c>
      <c r="K5" s="71">
        <v>0.74861111111111101</v>
      </c>
      <c r="L5" s="226">
        <v>0.6</v>
      </c>
      <c r="M5" s="61">
        <v>13</v>
      </c>
      <c r="N5" s="61">
        <v>0</v>
      </c>
      <c r="O5" s="61">
        <v>1</v>
      </c>
      <c r="P5" s="61">
        <v>0</v>
      </c>
      <c r="Q5" s="61">
        <v>0</v>
      </c>
      <c r="R5" s="61">
        <v>0</v>
      </c>
      <c r="S5" s="61">
        <v>0</v>
      </c>
    </row>
    <row r="6" spans="1:19" s="59" customFormat="1" x14ac:dyDescent="0.3">
      <c r="A6" s="60" t="s">
        <v>739</v>
      </c>
      <c r="B6" s="61" t="s">
        <v>756</v>
      </c>
      <c r="C6" s="61">
        <v>60</v>
      </c>
      <c r="D6" s="61" t="s">
        <v>784</v>
      </c>
      <c r="E6" s="61">
        <v>7.65</v>
      </c>
      <c r="F6" s="61">
        <v>7.65</v>
      </c>
      <c r="G6" s="68">
        <v>45168</v>
      </c>
      <c r="H6" s="61">
        <v>334</v>
      </c>
      <c r="I6" s="68">
        <v>45168</v>
      </c>
      <c r="J6" s="68">
        <v>45168</v>
      </c>
      <c r="K6" s="71">
        <v>0.7402777777777777</v>
      </c>
      <c r="L6" s="226">
        <v>0.6</v>
      </c>
      <c r="M6" s="61">
        <v>14</v>
      </c>
      <c r="N6" s="61">
        <v>0</v>
      </c>
      <c r="O6" s="61">
        <v>0</v>
      </c>
      <c r="P6" s="61">
        <v>0</v>
      </c>
      <c r="Q6" s="61">
        <v>0</v>
      </c>
      <c r="R6" s="61">
        <v>0</v>
      </c>
      <c r="S6" s="61">
        <v>0</v>
      </c>
    </row>
    <row r="7" spans="1:19" ht="16.2" x14ac:dyDescent="0.3">
      <c r="A7" s="220" t="s">
        <v>1026</v>
      </c>
    </row>
  </sheetData>
  <phoneticPr fontId="19"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82AA"/>
  </sheetPr>
  <dimension ref="A1:R32"/>
  <sheetViews>
    <sheetView zoomScaleNormal="100" workbookViewId="0"/>
  </sheetViews>
  <sheetFormatPr defaultColWidth="8.6640625" defaultRowHeight="15.6" x14ac:dyDescent="0.3"/>
  <cols>
    <col min="1" max="1" width="23.6640625" style="3" customWidth="1"/>
    <col min="2" max="2" width="32.6640625" style="3" customWidth="1"/>
    <col min="3" max="3" width="21.33203125" style="3" bestFit="1" customWidth="1"/>
    <col min="4" max="4" width="12.33203125" style="3" customWidth="1"/>
    <col min="5" max="5" width="28.6640625" style="3" customWidth="1"/>
    <col min="6" max="6" width="22.44140625" style="3" bestFit="1" customWidth="1"/>
    <col min="7" max="7" width="21.6640625" style="3" bestFit="1" customWidth="1"/>
    <col min="8" max="8" width="15" style="3" bestFit="1" customWidth="1"/>
    <col min="9" max="9" width="23.33203125" style="15" bestFit="1" customWidth="1"/>
    <col min="10" max="10" width="22.6640625" style="3" bestFit="1" customWidth="1"/>
    <col min="11" max="11" width="15" style="3" bestFit="1" customWidth="1"/>
    <col min="12" max="12" width="16" style="139" customWidth="1"/>
    <col min="13" max="13" width="15.33203125" style="139" bestFit="1" customWidth="1"/>
    <col min="14" max="15" width="14.6640625" style="3" bestFit="1" customWidth="1"/>
    <col min="16" max="16" width="19.5546875" style="3" bestFit="1" customWidth="1"/>
    <col min="17" max="17" width="19.44140625" style="3" bestFit="1" customWidth="1"/>
    <col min="18" max="18" width="17.6640625" style="3" bestFit="1" customWidth="1"/>
    <col min="19" max="16384" width="8.6640625" style="3"/>
  </cols>
  <sheetData>
    <row r="1" spans="1:18" x14ac:dyDescent="0.3">
      <c r="A1" s="1" t="s">
        <v>759</v>
      </c>
    </row>
    <row r="2" spans="1:18" x14ac:dyDescent="0.3">
      <c r="A2" s="3" t="s">
        <v>760</v>
      </c>
    </row>
    <row r="4" spans="1:18" s="78" customFormat="1" ht="62.4" x14ac:dyDescent="0.3">
      <c r="A4" s="30" t="s">
        <v>718</v>
      </c>
      <c r="B4" s="30" t="s">
        <v>761</v>
      </c>
      <c r="C4" s="30" t="s">
        <v>762</v>
      </c>
      <c r="D4" s="30" t="s">
        <v>763</v>
      </c>
      <c r="E4" s="30" t="s">
        <v>764</v>
      </c>
      <c r="F4" s="30" t="s">
        <v>765</v>
      </c>
      <c r="G4" s="30" t="s">
        <v>766</v>
      </c>
      <c r="H4" s="30" t="s">
        <v>767</v>
      </c>
      <c r="I4" s="30" t="s">
        <v>768</v>
      </c>
      <c r="J4" s="30" t="s">
        <v>769</v>
      </c>
      <c r="K4" s="30" t="s">
        <v>770</v>
      </c>
      <c r="L4" s="152" t="s">
        <v>771</v>
      </c>
      <c r="M4" s="152" t="s">
        <v>772</v>
      </c>
      <c r="N4" s="30" t="s">
        <v>773</v>
      </c>
      <c r="O4" s="30" t="s">
        <v>774</v>
      </c>
      <c r="P4" s="30" t="s">
        <v>775</v>
      </c>
      <c r="Q4" s="30" t="s">
        <v>776</v>
      </c>
      <c r="R4" s="30" t="s">
        <v>777</v>
      </c>
    </row>
    <row r="5" spans="1:18" s="7" customFormat="1" x14ac:dyDescent="0.3">
      <c r="A5" s="56" t="s">
        <v>739</v>
      </c>
      <c r="B5" s="55" t="s">
        <v>740</v>
      </c>
      <c r="C5" s="55" t="s">
        <v>541</v>
      </c>
      <c r="D5" s="55" t="s">
        <v>778</v>
      </c>
      <c r="E5" s="112">
        <v>46.246000000000002</v>
      </c>
      <c r="F5" s="112">
        <v>45.805</v>
      </c>
      <c r="G5" s="113">
        <v>45168</v>
      </c>
      <c r="H5" s="114">
        <v>0.36249999999999999</v>
      </c>
      <c r="I5" s="115">
        <v>45168.910416666666</v>
      </c>
      <c r="J5" s="113">
        <v>45169</v>
      </c>
      <c r="K5" s="114">
        <v>6.5277777777777782E-2</v>
      </c>
      <c r="L5" s="233">
        <v>0.7</v>
      </c>
      <c r="M5" s="237">
        <v>17</v>
      </c>
      <c r="N5" s="55">
        <v>198</v>
      </c>
      <c r="O5" s="55">
        <v>176</v>
      </c>
      <c r="P5" s="55">
        <v>20</v>
      </c>
      <c r="Q5" s="80">
        <v>12</v>
      </c>
      <c r="R5" s="55">
        <v>53</v>
      </c>
    </row>
    <row r="6" spans="1:18" x14ac:dyDescent="0.3">
      <c r="A6" s="56" t="s">
        <v>739</v>
      </c>
      <c r="B6" s="55" t="s">
        <v>742</v>
      </c>
      <c r="C6" s="55" t="s">
        <v>541</v>
      </c>
      <c r="D6" s="55" t="s">
        <v>778</v>
      </c>
      <c r="E6" s="112">
        <v>17.648</v>
      </c>
      <c r="F6" s="112">
        <v>17.648</v>
      </c>
      <c r="G6" s="113">
        <v>45168</v>
      </c>
      <c r="H6" s="114">
        <v>0.3611111111111111</v>
      </c>
      <c r="I6" s="115">
        <v>45168.910416666666</v>
      </c>
      <c r="J6" s="113">
        <v>45169</v>
      </c>
      <c r="K6" s="114">
        <v>2.8472222222222222E-2</v>
      </c>
      <c r="L6" s="233">
        <v>0.7</v>
      </c>
      <c r="M6" s="237">
        <v>17</v>
      </c>
      <c r="N6" s="55">
        <v>151</v>
      </c>
      <c r="O6" s="55">
        <v>136</v>
      </c>
      <c r="P6" s="55">
        <v>12</v>
      </c>
      <c r="Q6" s="80">
        <v>11</v>
      </c>
      <c r="R6" s="55">
        <v>38</v>
      </c>
    </row>
    <row r="7" spans="1:18" x14ac:dyDescent="0.3">
      <c r="A7" s="56" t="s">
        <v>739</v>
      </c>
      <c r="B7" s="55" t="s">
        <v>671</v>
      </c>
      <c r="C7" s="55" t="s">
        <v>541</v>
      </c>
      <c r="D7" s="55" t="s">
        <v>779</v>
      </c>
      <c r="E7" s="112">
        <v>69.784000000000006</v>
      </c>
      <c r="F7" s="112">
        <v>23.905000000000001</v>
      </c>
      <c r="G7" s="113">
        <v>45168</v>
      </c>
      <c r="H7" s="114">
        <v>0.46458333333333335</v>
      </c>
      <c r="I7" s="115">
        <v>45168.930555555555</v>
      </c>
      <c r="J7" s="113">
        <v>45169</v>
      </c>
      <c r="K7" s="114">
        <v>0.72986111111111107</v>
      </c>
      <c r="L7" s="233">
        <v>1.3</v>
      </c>
      <c r="M7" s="237">
        <v>31</v>
      </c>
      <c r="N7" s="55">
        <v>487</v>
      </c>
      <c r="O7" s="55">
        <v>407</v>
      </c>
      <c r="P7" s="55">
        <v>70</v>
      </c>
      <c r="Q7" s="80">
        <v>37</v>
      </c>
      <c r="R7" s="55">
        <v>103</v>
      </c>
    </row>
    <row r="8" spans="1:18" x14ac:dyDescent="0.3">
      <c r="A8" s="56" t="s">
        <v>739</v>
      </c>
      <c r="B8" s="55" t="s">
        <v>752</v>
      </c>
      <c r="C8" s="55" t="s">
        <v>541</v>
      </c>
      <c r="D8" s="55" t="s">
        <v>779</v>
      </c>
      <c r="E8" s="112">
        <v>15.284000000000001</v>
      </c>
      <c r="F8" s="112">
        <v>3.8980000000000001</v>
      </c>
      <c r="G8" s="113">
        <v>45168</v>
      </c>
      <c r="H8" s="114">
        <v>0.46249999999999997</v>
      </c>
      <c r="I8" s="115">
        <v>45168.910416666666</v>
      </c>
      <c r="J8" s="113">
        <v>45169</v>
      </c>
      <c r="K8" s="114">
        <v>3.6805555555555557E-2</v>
      </c>
      <c r="L8" s="233">
        <v>0.6</v>
      </c>
      <c r="M8" s="237">
        <v>14</v>
      </c>
      <c r="N8" s="55">
        <v>44</v>
      </c>
      <c r="O8" s="55">
        <v>29</v>
      </c>
      <c r="P8" s="55">
        <v>9</v>
      </c>
      <c r="Q8" s="80">
        <v>1</v>
      </c>
      <c r="R8" s="55">
        <v>2</v>
      </c>
    </row>
    <row r="9" spans="1:18" x14ac:dyDescent="0.3">
      <c r="A9" s="56" t="s">
        <v>739</v>
      </c>
      <c r="B9" s="55" t="s">
        <v>671</v>
      </c>
      <c r="C9" s="55" t="s">
        <v>780</v>
      </c>
      <c r="D9" s="55" t="s">
        <v>781</v>
      </c>
      <c r="E9" s="112">
        <v>1.2010000000000001</v>
      </c>
      <c r="F9" s="112">
        <v>0</v>
      </c>
      <c r="G9" s="113">
        <v>45168</v>
      </c>
      <c r="H9" s="114">
        <v>0.46458333333333335</v>
      </c>
      <c r="I9" s="115">
        <v>45168.910416666666</v>
      </c>
      <c r="J9" s="113">
        <v>45169</v>
      </c>
      <c r="K9" s="114">
        <v>0.14930555555555555</v>
      </c>
      <c r="L9" s="233">
        <v>0.7</v>
      </c>
      <c r="M9" s="237">
        <v>17</v>
      </c>
      <c r="N9" s="55">
        <v>49</v>
      </c>
      <c r="O9" s="55">
        <v>43</v>
      </c>
      <c r="P9" s="55">
        <v>6</v>
      </c>
      <c r="Q9" s="80">
        <v>4</v>
      </c>
      <c r="R9" s="55">
        <v>23</v>
      </c>
    </row>
    <row r="10" spans="1:18" x14ac:dyDescent="0.3">
      <c r="A10" s="56" t="s">
        <v>739</v>
      </c>
      <c r="B10" s="55" t="s">
        <v>671</v>
      </c>
      <c r="C10" s="55" t="s">
        <v>541</v>
      </c>
      <c r="D10" s="55" t="s">
        <v>781</v>
      </c>
      <c r="E10" s="112">
        <v>104.032</v>
      </c>
      <c r="F10" s="112">
        <v>55.140999999999998</v>
      </c>
      <c r="G10" s="113">
        <v>45168</v>
      </c>
      <c r="H10" s="114">
        <v>0.46458333333333335</v>
      </c>
      <c r="I10" s="115">
        <v>45168.930555555555</v>
      </c>
      <c r="J10" s="113">
        <v>45169</v>
      </c>
      <c r="K10" s="114">
        <v>0.14930555555555555</v>
      </c>
      <c r="L10" s="233">
        <v>0.7</v>
      </c>
      <c r="M10" s="237">
        <v>17</v>
      </c>
      <c r="N10" s="55">
        <v>303</v>
      </c>
      <c r="O10" s="55">
        <v>233</v>
      </c>
      <c r="P10" s="55">
        <v>52</v>
      </c>
      <c r="Q10" s="80">
        <v>15</v>
      </c>
      <c r="R10" s="55">
        <v>55</v>
      </c>
    </row>
    <row r="11" spans="1:18" x14ac:dyDescent="0.3">
      <c r="A11" s="56" t="s">
        <v>739</v>
      </c>
      <c r="B11" s="55" t="s">
        <v>748</v>
      </c>
      <c r="C11" s="55" t="s">
        <v>541</v>
      </c>
      <c r="D11" s="55" t="s">
        <v>781</v>
      </c>
      <c r="E11" s="117">
        <v>0.52</v>
      </c>
      <c r="F11" s="117">
        <v>0</v>
      </c>
      <c r="G11" s="113">
        <v>45168</v>
      </c>
      <c r="H11" s="114">
        <v>0.46527777777777773</v>
      </c>
      <c r="I11" s="115">
        <v>45168.930555555555</v>
      </c>
      <c r="J11" s="113">
        <v>45169</v>
      </c>
      <c r="K11" s="114">
        <v>5.1388888888888894E-2</v>
      </c>
      <c r="L11" s="233">
        <v>0.6</v>
      </c>
      <c r="M11" s="237">
        <v>15</v>
      </c>
      <c r="N11" s="55">
        <v>1</v>
      </c>
      <c r="O11" s="55">
        <v>0</v>
      </c>
      <c r="P11" s="55">
        <v>0</v>
      </c>
      <c r="Q11" s="55">
        <v>0</v>
      </c>
      <c r="R11" s="55">
        <v>0</v>
      </c>
    </row>
    <row r="12" spans="1:18" x14ac:dyDescent="0.3">
      <c r="A12" s="56" t="s">
        <v>739</v>
      </c>
      <c r="B12" s="55" t="s">
        <v>750</v>
      </c>
      <c r="C12" s="55" t="s">
        <v>541</v>
      </c>
      <c r="D12" s="55" t="s">
        <v>781</v>
      </c>
      <c r="E12" s="112">
        <v>4.335</v>
      </c>
      <c r="F12" s="112">
        <v>3.476</v>
      </c>
      <c r="G12" s="113">
        <v>45168</v>
      </c>
      <c r="H12" s="114">
        <v>0.46111111111111108</v>
      </c>
      <c r="I12" s="115">
        <v>45168.910416666666</v>
      </c>
      <c r="J12" s="113">
        <v>45169</v>
      </c>
      <c r="K12" s="114">
        <v>5.5555555555555558E-3</v>
      </c>
      <c r="L12" s="233">
        <v>0.5</v>
      </c>
      <c r="M12" s="237">
        <v>14</v>
      </c>
      <c r="N12" s="55">
        <v>9</v>
      </c>
      <c r="O12" s="55">
        <v>3</v>
      </c>
      <c r="P12" s="55">
        <v>4</v>
      </c>
      <c r="Q12" s="80">
        <v>0</v>
      </c>
      <c r="R12" s="55">
        <v>1</v>
      </c>
    </row>
    <row r="13" spans="1:18" x14ac:dyDescent="0.3">
      <c r="A13" s="56" t="s">
        <v>739</v>
      </c>
      <c r="B13" s="55" t="s">
        <v>658</v>
      </c>
      <c r="C13" s="55" t="s">
        <v>541</v>
      </c>
      <c r="D13" s="55" t="s">
        <v>782</v>
      </c>
      <c r="E13" s="112">
        <v>17.686</v>
      </c>
      <c r="F13" s="112">
        <v>17.058</v>
      </c>
      <c r="G13" s="113">
        <v>45168</v>
      </c>
      <c r="H13" s="114">
        <v>0.53749999999999998</v>
      </c>
      <c r="I13" s="115">
        <v>45168.910416666666</v>
      </c>
      <c r="J13" s="113">
        <v>45169</v>
      </c>
      <c r="K13" s="114">
        <v>1.3194444444444444E-2</v>
      </c>
      <c r="L13" s="233">
        <v>0.5</v>
      </c>
      <c r="M13" s="237">
        <v>12</v>
      </c>
      <c r="N13" s="55">
        <v>50</v>
      </c>
      <c r="O13" s="55">
        <v>35</v>
      </c>
      <c r="P13" s="55">
        <v>11</v>
      </c>
      <c r="Q13" s="80">
        <v>3</v>
      </c>
      <c r="R13" s="55">
        <v>10</v>
      </c>
    </row>
    <row r="14" spans="1:18" x14ac:dyDescent="0.3">
      <c r="A14" s="56" t="s">
        <v>739</v>
      </c>
      <c r="B14" s="55" t="s">
        <v>667</v>
      </c>
      <c r="C14" s="55" t="s">
        <v>783</v>
      </c>
      <c r="D14" s="55" t="s">
        <v>784</v>
      </c>
      <c r="E14" s="112">
        <v>1.5660000000000001</v>
      </c>
      <c r="F14" s="112">
        <v>1.5660000000000001</v>
      </c>
      <c r="G14" s="113">
        <v>45168</v>
      </c>
      <c r="H14" s="114">
        <v>0.375</v>
      </c>
      <c r="I14" s="115">
        <v>45168.910416666666</v>
      </c>
      <c r="J14" s="113">
        <v>45169</v>
      </c>
      <c r="K14" s="114">
        <v>0.11805555555555557</v>
      </c>
      <c r="L14" s="233">
        <v>0.7</v>
      </c>
      <c r="M14" s="237">
        <v>18</v>
      </c>
      <c r="N14" s="55">
        <v>8</v>
      </c>
      <c r="O14" s="55">
        <v>8</v>
      </c>
      <c r="P14" s="55">
        <v>0</v>
      </c>
      <c r="Q14" s="80">
        <v>0</v>
      </c>
      <c r="R14" s="55">
        <v>6</v>
      </c>
    </row>
    <row r="15" spans="1:18" x14ac:dyDescent="0.3">
      <c r="A15" s="56" t="s">
        <v>739</v>
      </c>
      <c r="B15" s="55" t="s">
        <v>667</v>
      </c>
      <c r="C15" s="55" t="s">
        <v>541</v>
      </c>
      <c r="D15" s="55" t="s">
        <v>784</v>
      </c>
      <c r="E15" s="112">
        <v>113.925</v>
      </c>
      <c r="F15" s="112">
        <v>109.714</v>
      </c>
      <c r="G15" s="113">
        <v>45168</v>
      </c>
      <c r="H15" s="114">
        <v>0.375</v>
      </c>
      <c r="I15" s="115">
        <v>45168.910416666666</v>
      </c>
      <c r="J15" s="113">
        <v>45169</v>
      </c>
      <c r="K15" s="114">
        <v>0.76458333333333339</v>
      </c>
      <c r="L15" s="233">
        <v>1.4</v>
      </c>
      <c r="M15" s="237">
        <v>34</v>
      </c>
      <c r="N15" s="55">
        <v>689</v>
      </c>
      <c r="O15" s="55">
        <v>616</v>
      </c>
      <c r="P15" s="55">
        <v>68</v>
      </c>
      <c r="Q15" s="80">
        <v>59</v>
      </c>
      <c r="R15" s="55">
        <v>175</v>
      </c>
    </row>
    <row r="16" spans="1:18" x14ac:dyDescent="0.3">
      <c r="A16" s="56" t="s">
        <v>739</v>
      </c>
      <c r="B16" s="55" t="s">
        <v>746</v>
      </c>
      <c r="C16" s="55" t="s">
        <v>541</v>
      </c>
      <c r="D16" s="55" t="s">
        <v>784</v>
      </c>
      <c r="E16" s="112">
        <v>16.053999999999998</v>
      </c>
      <c r="F16" s="112">
        <v>13.957000000000001</v>
      </c>
      <c r="G16" s="113">
        <v>45168</v>
      </c>
      <c r="H16" s="114">
        <v>0.39513888888888887</v>
      </c>
      <c r="I16" s="115">
        <v>45168.910416666666</v>
      </c>
      <c r="J16" s="113">
        <v>45169</v>
      </c>
      <c r="K16" s="114">
        <v>6.8749999999999992E-2</v>
      </c>
      <c r="L16" s="233">
        <v>0.7</v>
      </c>
      <c r="M16" s="237">
        <v>17</v>
      </c>
      <c r="N16" s="55">
        <v>65</v>
      </c>
      <c r="O16" s="55">
        <v>57</v>
      </c>
      <c r="P16" s="55">
        <v>5</v>
      </c>
      <c r="Q16" s="80">
        <v>7</v>
      </c>
      <c r="R16" s="55">
        <v>15</v>
      </c>
    </row>
    <row r="17" spans="1:18" x14ac:dyDescent="0.3">
      <c r="A17" s="56" t="s">
        <v>739</v>
      </c>
      <c r="B17" s="55" t="s">
        <v>747</v>
      </c>
      <c r="C17" s="55" t="s">
        <v>541</v>
      </c>
      <c r="D17" s="55" t="s">
        <v>784</v>
      </c>
      <c r="E17" s="112">
        <v>65.373000000000005</v>
      </c>
      <c r="F17" s="112">
        <v>64.484999999999999</v>
      </c>
      <c r="G17" s="113">
        <v>45168</v>
      </c>
      <c r="H17" s="114">
        <v>0.375</v>
      </c>
      <c r="I17" s="115">
        <v>45168.910416666666</v>
      </c>
      <c r="J17" s="113">
        <v>45169</v>
      </c>
      <c r="K17" s="114">
        <v>7.4999999999999997E-2</v>
      </c>
      <c r="L17" s="233">
        <v>0.7</v>
      </c>
      <c r="M17" s="237">
        <v>17</v>
      </c>
      <c r="N17" s="55">
        <v>332</v>
      </c>
      <c r="O17" s="55">
        <v>287</v>
      </c>
      <c r="P17" s="55">
        <v>40</v>
      </c>
      <c r="Q17" s="80">
        <v>19</v>
      </c>
      <c r="R17" s="55">
        <v>58</v>
      </c>
    </row>
    <row r="18" spans="1:18" x14ac:dyDescent="0.3">
      <c r="A18" s="56" t="s">
        <v>739</v>
      </c>
      <c r="B18" s="55" t="s">
        <v>749</v>
      </c>
      <c r="C18" s="55" t="s">
        <v>541</v>
      </c>
      <c r="D18" s="55" t="s">
        <v>784</v>
      </c>
      <c r="E18" s="112">
        <v>22.733000000000001</v>
      </c>
      <c r="F18" s="112">
        <v>22.733000000000001</v>
      </c>
      <c r="G18" s="113">
        <v>45168</v>
      </c>
      <c r="H18" s="114">
        <v>0.37708333333333338</v>
      </c>
      <c r="I18" s="115">
        <v>45168.910416666666</v>
      </c>
      <c r="J18" s="113">
        <v>45169</v>
      </c>
      <c r="K18" s="114">
        <v>9.0972222222222218E-2</v>
      </c>
      <c r="L18" s="233">
        <v>0.7</v>
      </c>
      <c r="M18" s="237">
        <v>18</v>
      </c>
      <c r="N18" s="55">
        <v>137</v>
      </c>
      <c r="O18" s="55">
        <v>133</v>
      </c>
      <c r="P18" s="55">
        <v>3</v>
      </c>
      <c r="Q18" s="80">
        <v>13</v>
      </c>
      <c r="R18" s="55">
        <v>40</v>
      </c>
    </row>
    <row r="19" spans="1:18" x14ac:dyDescent="0.3">
      <c r="A19" s="56" t="s">
        <v>739</v>
      </c>
      <c r="B19" s="55" t="s">
        <v>753</v>
      </c>
      <c r="C19" s="55" t="s">
        <v>541</v>
      </c>
      <c r="D19" s="55" t="s">
        <v>784</v>
      </c>
      <c r="E19" s="112">
        <v>4.4999999999999998E-2</v>
      </c>
      <c r="F19" s="112">
        <v>4.4999999999999998E-2</v>
      </c>
      <c r="G19" s="113">
        <v>45167</v>
      </c>
      <c r="H19" s="114">
        <v>0.87847222222222221</v>
      </c>
      <c r="I19" s="115">
        <v>45168.910416666666</v>
      </c>
      <c r="J19" s="113">
        <v>45169</v>
      </c>
      <c r="K19" s="114">
        <v>9.930555555555555E-2</v>
      </c>
      <c r="L19" s="233">
        <v>1.2</v>
      </c>
      <c r="M19" s="237">
        <v>30</v>
      </c>
      <c r="N19" s="55">
        <v>0</v>
      </c>
      <c r="O19" s="55">
        <v>0</v>
      </c>
      <c r="P19" s="55">
        <v>0</v>
      </c>
      <c r="Q19" s="80">
        <v>0</v>
      </c>
      <c r="R19" s="55">
        <v>0</v>
      </c>
    </row>
    <row r="20" spans="1:18" x14ac:dyDescent="0.3">
      <c r="A20" s="56" t="s">
        <v>739</v>
      </c>
      <c r="B20" s="55" t="s">
        <v>663</v>
      </c>
      <c r="C20" s="55" t="s">
        <v>541</v>
      </c>
      <c r="D20" s="55" t="s">
        <v>784</v>
      </c>
      <c r="E20" s="112">
        <v>51.03</v>
      </c>
      <c r="F20" s="112">
        <v>48.680999999999997</v>
      </c>
      <c r="G20" s="113">
        <v>45168</v>
      </c>
      <c r="H20" s="114">
        <v>0.3756944444444445</v>
      </c>
      <c r="I20" s="115">
        <v>45168.910416666666</v>
      </c>
      <c r="J20" s="113">
        <v>45169</v>
      </c>
      <c r="K20" s="114">
        <v>0.77708333333333324</v>
      </c>
      <c r="L20" s="233">
        <v>1.4</v>
      </c>
      <c r="M20" s="237">
        <v>34</v>
      </c>
      <c r="N20" s="55">
        <v>264</v>
      </c>
      <c r="O20" s="55">
        <v>236</v>
      </c>
      <c r="P20" s="55">
        <v>24</v>
      </c>
      <c r="Q20" s="80">
        <v>22</v>
      </c>
      <c r="R20" s="55">
        <v>64</v>
      </c>
    </row>
    <row r="21" spans="1:18" x14ac:dyDescent="0.3">
      <c r="A21" s="56" t="s">
        <v>739</v>
      </c>
      <c r="B21" s="55" t="s">
        <v>748</v>
      </c>
      <c r="C21" s="55" t="s">
        <v>541</v>
      </c>
      <c r="D21" s="55" t="s">
        <v>785</v>
      </c>
      <c r="E21" s="117">
        <v>2.0499999999999998</v>
      </c>
      <c r="F21" s="117">
        <v>0.26</v>
      </c>
      <c r="G21" s="113">
        <v>45168</v>
      </c>
      <c r="H21" s="114">
        <v>0.46527777777777773</v>
      </c>
      <c r="I21" s="115">
        <v>45168.930555555555</v>
      </c>
      <c r="J21" s="113">
        <v>45169</v>
      </c>
      <c r="K21" s="114">
        <v>5.1388888888888894E-2</v>
      </c>
      <c r="L21" s="233">
        <v>0.6</v>
      </c>
      <c r="M21" s="237">
        <v>15</v>
      </c>
      <c r="N21" s="55">
        <v>4</v>
      </c>
      <c r="O21" s="55">
        <v>3</v>
      </c>
      <c r="P21" s="55">
        <v>1</v>
      </c>
      <c r="Q21" s="55">
        <v>0</v>
      </c>
      <c r="R21" s="55">
        <v>0</v>
      </c>
    </row>
    <row r="22" spans="1:18" x14ac:dyDescent="0.3">
      <c r="A22" s="56" t="s">
        <v>739</v>
      </c>
      <c r="B22" s="55" t="s">
        <v>650</v>
      </c>
      <c r="C22" s="55" t="s">
        <v>541</v>
      </c>
      <c r="D22" s="55" t="s">
        <v>785</v>
      </c>
      <c r="E22" s="112">
        <v>56.231999999999999</v>
      </c>
      <c r="F22" s="112">
        <v>49.88</v>
      </c>
      <c r="G22" s="113">
        <v>45168</v>
      </c>
      <c r="H22" s="114">
        <v>0.46249999999999997</v>
      </c>
      <c r="I22" s="115">
        <v>45168.930555555555</v>
      </c>
      <c r="J22" s="113">
        <v>45169</v>
      </c>
      <c r="K22" s="114">
        <v>9.375E-2</v>
      </c>
      <c r="L22" s="233">
        <v>0.6</v>
      </c>
      <c r="M22" s="237">
        <v>16</v>
      </c>
      <c r="N22" s="55">
        <v>827</v>
      </c>
      <c r="O22" s="55">
        <v>754</v>
      </c>
      <c r="P22" s="55">
        <v>70</v>
      </c>
      <c r="Q22" s="80">
        <v>101</v>
      </c>
      <c r="R22" s="55">
        <v>362</v>
      </c>
    </row>
    <row r="23" spans="1:18" x14ac:dyDescent="0.3">
      <c r="A23" s="56" t="s">
        <v>739</v>
      </c>
      <c r="B23" s="55" t="s">
        <v>654</v>
      </c>
      <c r="C23" s="55" t="s">
        <v>541</v>
      </c>
      <c r="D23" s="55" t="s">
        <v>785</v>
      </c>
      <c r="E23" s="112">
        <v>81.290999999999997</v>
      </c>
      <c r="F23" s="112">
        <v>77.799000000000007</v>
      </c>
      <c r="G23" s="113">
        <v>45168</v>
      </c>
      <c r="H23" s="114">
        <v>0.46180555555555558</v>
      </c>
      <c r="I23" s="115">
        <v>45168.930555555555</v>
      </c>
      <c r="J23" s="113">
        <v>45169</v>
      </c>
      <c r="K23" s="114">
        <v>0.13194444444444445</v>
      </c>
      <c r="L23" s="233">
        <v>0.7</v>
      </c>
      <c r="M23" s="237">
        <v>17</v>
      </c>
      <c r="N23" s="55">
        <v>287</v>
      </c>
      <c r="O23" s="55">
        <v>228</v>
      </c>
      <c r="P23" s="55">
        <v>51</v>
      </c>
      <c r="Q23" s="80">
        <v>19</v>
      </c>
      <c r="R23" s="55">
        <v>69</v>
      </c>
    </row>
    <row r="24" spans="1:18" x14ac:dyDescent="0.3">
      <c r="A24" s="56" t="s">
        <v>739</v>
      </c>
      <c r="B24" s="55" t="s">
        <v>786</v>
      </c>
      <c r="C24" s="55" t="s">
        <v>541</v>
      </c>
      <c r="D24" s="55" t="s">
        <v>785</v>
      </c>
      <c r="E24" s="112">
        <v>0.09</v>
      </c>
      <c r="F24" s="112">
        <v>0.09</v>
      </c>
      <c r="G24" s="113">
        <v>45168</v>
      </c>
      <c r="H24" s="114">
        <v>0.50347222222222221</v>
      </c>
      <c r="I24" s="115">
        <v>45168.930555555555</v>
      </c>
      <c r="J24" s="113">
        <v>45169</v>
      </c>
      <c r="K24" s="114">
        <v>3.5416666666666666E-2</v>
      </c>
      <c r="L24" s="233">
        <v>0.5</v>
      </c>
      <c r="M24" s="237">
        <v>12</v>
      </c>
      <c r="N24" s="55">
        <v>1</v>
      </c>
      <c r="O24" s="55">
        <v>1</v>
      </c>
      <c r="P24" s="55">
        <v>0</v>
      </c>
      <c r="Q24" s="80">
        <v>0</v>
      </c>
      <c r="R24" s="55">
        <v>0</v>
      </c>
    </row>
    <row r="25" spans="1:18" x14ac:dyDescent="0.3">
      <c r="A25" s="56" t="s">
        <v>739</v>
      </c>
      <c r="B25" s="55" t="s">
        <v>672</v>
      </c>
      <c r="C25" s="55" t="s">
        <v>541</v>
      </c>
      <c r="D25" s="55" t="s">
        <v>785</v>
      </c>
      <c r="E25" s="112">
        <v>0.05</v>
      </c>
      <c r="F25" s="112">
        <v>0.05</v>
      </c>
      <c r="G25" s="113">
        <v>45168</v>
      </c>
      <c r="H25" s="114">
        <v>0.51180555555555551</v>
      </c>
      <c r="I25" s="115">
        <v>45168.930555555555</v>
      </c>
      <c r="J25" s="113">
        <v>45169</v>
      </c>
      <c r="K25" s="114">
        <v>2.2916666666666669E-2</v>
      </c>
      <c r="L25" s="233">
        <v>0.5</v>
      </c>
      <c r="M25" s="237">
        <v>12</v>
      </c>
      <c r="N25" s="55">
        <v>1</v>
      </c>
      <c r="O25" s="55">
        <v>1</v>
      </c>
      <c r="P25" s="55">
        <v>0</v>
      </c>
      <c r="Q25" s="80">
        <v>0</v>
      </c>
      <c r="R25" s="55">
        <v>0</v>
      </c>
    </row>
    <row r="26" spans="1:18" ht="16.8" customHeight="1" x14ac:dyDescent="0.3">
      <c r="A26" s="56" t="s">
        <v>739</v>
      </c>
      <c r="B26" s="55" t="s">
        <v>751</v>
      </c>
      <c r="C26" s="55" t="s">
        <v>541</v>
      </c>
      <c r="D26" s="55" t="s">
        <v>787</v>
      </c>
      <c r="E26" s="112">
        <v>6.0949999999999998</v>
      </c>
      <c r="F26" s="112">
        <v>3.4079999999999999</v>
      </c>
      <c r="G26" s="113">
        <v>45168</v>
      </c>
      <c r="H26" s="114">
        <v>0.4694444444444445</v>
      </c>
      <c r="I26" s="115">
        <v>45168.910416666666</v>
      </c>
      <c r="J26" s="113">
        <v>45169</v>
      </c>
      <c r="K26" s="114">
        <v>2.1527777777777781E-2</v>
      </c>
      <c r="L26" s="233">
        <v>0.6</v>
      </c>
      <c r="M26" s="237">
        <v>14</v>
      </c>
      <c r="N26" s="55">
        <v>20</v>
      </c>
      <c r="O26" s="55">
        <v>9</v>
      </c>
      <c r="P26" s="55">
        <v>11</v>
      </c>
      <c r="Q26" s="80">
        <v>1</v>
      </c>
      <c r="R26" s="55">
        <v>3</v>
      </c>
    </row>
    <row r="27" spans="1:18" x14ac:dyDescent="0.3">
      <c r="A27" s="56" t="s">
        <v>757</v>
      </c>
      <c r="B27" s="55" t="s">
        <v>658</v>
      </c>
      <c r="C27" s="55" t="s">
        <v>541</v>
      </c>
      <c r="D27" s="55" t="s">
        <v>782</v>
      </c>
      <c r="E27" s="112">
        <v>17.686</v>
      </c>
      <c r="F27" s="112">
        <v>17.058</v>
      </c>
      <c r="G27" s="113">
        <v>45190</v>
      </c>
      <c r="H27" s="114">
        <v>0.39999999999999997</v>
      </c>
      <c r="I27" s="115">
        <v>45190.779861111114</v>
      </c>
      <c r="J27" s="113">
        <v>45190</v>
      </c>
      <c r="K27" s="114">
        <v>0.87708333333333333</v>
      </c>
      <c r="L27" s="233">
        <v>0.5</v>
      </c>
      <c r="M27" s="237">
        <v>12</v>
      </c>
      <c r="N27" s="55">
        <v>50</v>
      </c>
      <c r="O27" s="55">
        <v>35</v>
      </c>
      <c r="P27" s="55">
        <v>11</v>
      </c>
      <c r="Q27" s="80">
        <v>3</v>
      </c>
      <c r="R27" s="55">
        <v>10</v>
      </c>
    </row>
    <row r="28" spans="1:18" x14ac:dyDescent="0.3">
      <c r="A28" s="56" t="s">
        <v>757</v>
      </c>
      <c r="B28" s="55" t="s">
        <v>758</v>
      </c>
      <c r="C28" s="55" t="s">
        <v>541</v>
      </c>
      <c r="D28" s="55" t="s">
        <v>788</v>
      </c>
      <c r="E28" s="112">
        <v>1.113</v>
      </c>
      <c r="F28" s="112">
        <v>1.113</v>
      </c>
      <c r="G28" s="113">
        <v>45190</v>
      </c>
      <c r="H28" s="114">
        <v>0.43402777777777773</v>
      </c>
      <c r="I28" s="115">
        <v>45190.779861111114</v>
      </c>
      <c r="J28" s="113">
        <v>45190</v>
      </c>
      <c r="K28" s="114">
        <v>0.85416666666666663</v>
      </c>
      <c r="L28" s="233">
        <v>0.4</v>
      </c>
      <c r="M28" s="237">
        <v>11</v>
      </c>
      <c r="N28" s="55">
        <v>7</v>
      </c>
      <c r="O28" s="55">
        <v>0</v>
      </c>
      <c r="P28" s="55">
        <v>6</v>
      </c>
      <c r="Q28" s="80">
        <v>0</v>
      </c>
      <c r="R28" s="55">
        <v>0</v>
      </c>
    </row>
    <row r="29" spans="1:18" x14ac:dyDescent="0.3">
      <c r="A29" s="56" t="s">
        <v>757</v>
      </c>
      <c r="B29" s="55" t="s">
        <v>650</v>
      </c>
      <c r="C29" s="55" t="s">
        <v>541</v>
      </c>
      <c r="D29" s="55" t="s">
        <v>785</v>
      </c>
      <c r="E29" s="112">
        <v>56.231999999999999</v>
      </c>
      <c r="F29" s="112">
        <v>49.88</v>
      </c>
      <c r="G29" s="113">
        <v>45190</v>
      </c>
      <c r="H29" s="114">
        <v>0.26319444444444445</v>
      </c>
      <c r="I29" s="115">
        <v>45190.835416666669</v>
      </c>
      <c r="J29" s="113">
        <v>45190</v>
      </c>
      <c r="K29" s="114">
        <v>0.94861111111111107</v>
      </c>
      <c r="L29" s="233">
        <v>0.7</v>
      </c>
      <c r="M29" s="237">
        <v>17</v>
      </c>
      <c r="N29" s="55">
        <v>825</v>
      </c>
      <c r="O29" s="55">
        <v>752</v>
      </c>
      <c r="P29" s="55">
        <v>70</v>
      </c>
      <c r="Q29" s="80">
        <v>105</v>
      </c>
      <c r="R29" s="55">
        <v>362</v>
      </c>
    </row>
    <row r="30" spans="1:18" x14ac:dyDescent="0.3">
      <c r="A30" s="56" t="s">
        <v>757</v>
      </c>
      <c r="B30" s="55" t="s">
        <v>654</v>
      </c>
      <c r="C30" s="55" t="s">
        <v>541</v>
      </c>
      <c r="D30" s="55" t="s">
        <v>785</v>
      </c>
      <c r="E30" s="112">
        <v>81.295000000000002</v>
      </c>
      <c r="F30" s="112">
        <v>77.804000000000002</v>
      </c>
      <c r="G30" s="113">
        <v>45190</v>
      </c>
      <c r="H30" s="114">
        <v>0.2638888888888889</v>
      </c>
      <c r="I30" s="115">
        <v>45190.835416666669</v>
      </c>
      <c r="J30" s="113">
        <v>45191</v>
      </c>
      <c r="K30" s="114">
        <v>3.472222222222222E-3</v>
      </c>
      <c r="L30" s="233">
        <v>0.7</v>
      </c>
      <c r="M30" s="237">
        <v>18</v>
      </c>
      <c r="N30" s="55">
        <v>287</v>
      </c>
      <c r="O30" s="55">
        <v>228</v>
      </c>
      <c r="P30" s="55">
        <v>51</v>
      </c>
      <c r="Q30" s="80">
        <v>19</v>
      </c>
      <c r="R30" s="55">
        <v>72</v>
      </c>
    </row>
    <row r="31" spans="1:18" x14ac:dyDescent="0.3">
      <c r="A31" s="56" t="s">
        <v>757</v>
      </c>
      <c r="B31" s="55" t="s">
        <v>786</v>
      </c>
      <c r="C31" s="55" t="s">
        <v>541</v>
      </c>
      <c r="D31" s="55" t="s">
        <v>785</v>
      </c>
      <c r="E31" s="112">
        <v>0.09</v>
      </c>
      <c r="F31" s="112">
        <v>0.09</v>
      </c>
      <c r="G31" s="113">
        <v>45190</v>
      </c>
      <c r="H31" s="114">
        <v>0.27430555555555552</v>
      </c>
      <c r="I31" s="115">
        <v>45190.835416666669</v>
      </c>
      <c r="J31" s="113">
        <v>45190</v>
      </c>
      <c r="K31" s="114">
        <v>0.87291666666666667</v>
      </c>
      <c r="L31" s="233">
        <v>0.6</v>
      </c>
      <c r="M31" s="237">
        <v>15</v>
      </c>
      <c r="N31" s="55">
        <v>1</v>
      </c>
      <c r="O31" s="55">
        <v>1</v>
      </c>
      <c r="P31" s="55">
        <v>0</v>
      </c>
      <c r="Q31" s="80">
        <v>0</v>
      </c>
      <c r="R31" s="55">
        <v>0</v>
      </c>
    </row>
    <row r="32" spans="1:18" x14ac:dyDescent="0.3">
      <c r="A32" s="56" t="s">
        <v>757</v>
      </c>
      <c r="B32" s="55" t="s">
        <v>672</v>
      </c>
      <c r="C32" s="55" t="s">
        <v>541</v>
      </c>
      <c r="D32" s="55" t="s">
        <v>785</v>
      </c>
      <c r="E32" s="112">
        <v>5.3999999999999999E-2</v>
      </c>
      <c r="F32" s="112">
        <v>5.3999999999999999E-2</v>
      </c>
      <c r="G32" s="113">
        <v>45190</v>
      </c>
      <c r="H32" s="114">
        <v>0.26527777777777778</v>
      </c>
      <c r="I32" s="115">
        <v>45190.835416666669</v>
      </c>
      <c r="J32" s="113">
        <v>45190</v>
      </c>
      <c r="K32" s="114">
        <v>0.88541666666666663</v>
      </c>
      <c r="L32" s="233">
        <v>0.6</v>
      </c>
      <c r="M32" s="237">
        <v>15</v>
      </c>
      <c r="N32" s="55">
        <v>1</v>
      </c>
      <c r="O32" s="55">
        <v>1</v>
      </c>
      <c r="P32" s="55">
        <v>0</v>
      </c>
      <c r="Q32" s="80">
        <v>0</v>
      </c>
      <c r="R32" s="55">
        <v>0</v>
      </c>
    </row>
  </sheetData>
  <sortState xmlns:xlrd2="http://schemas.microsoft.com/office/spreadsheetml/2017/richdata2" ref="A4:R32">
    <sortCondition ref="A5:A32"/>
    <sortCondition ref="D5:D32"/>
    <sortCondition ref="B5:B32"/>
  </sortState>
  <phoneticPr fontId="19"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82AA"/>
  </sheetPr>
  <dimension ref="A1:I14"/>
  <sheetViews>
    <sheetView zoomScaleNormal="100" workbookViewId="0"/>
  </sheetViews>
  <sheetFormatPr defaultColWidth="8.6640625" defaultRowHeight="15.6" x14ac:dyDescent="0.3"/>
  <cols>
    <col min="1" max="1" width="23.6640625" style="3" customWidth="1"/>
    <col min="2" max="2" width="11.6640625" style="3" customWidth="1"/>
    <col min="3" max="3" width="15.33203125" style="3" customWidth="1"/>
    <col min="4" max="4" width="19.33203125" style="3" customWidth="1"/>
    <col min="5" max="5" width="17.5546875" style="3" customWidth="1"/>
    <col min="6" max="6" width="18.6640625" style="3" bestFit="1" customWidth="1"/>
    <col min="7" max="7" width="17.44140625" style="3" customWidth="1"/>
    <col min="8" max="8" width="19.5546875" style="3" customWidth="1"/>
    <col min="9" max="9" width="22.6640625" style="3" customWidth="1"/>
    <col min="10" max="16384" width="8.6640625" style="3"/>
  </cols>
  <sheetData>
    <row r="1" spans="1:9" x14ac:dyDescent="0.3">
      <c r="A1" s="10" t="s">
        <v>802</v>
      </c>
      <c r="B1" s="18"/>
      <c r="C1" s="18"/>
      <c r="D1" s="18"/>
      <c r="E1" s="18"/>
    </row>
    <row r="3" spans="1:9" s="77" customFormat="1" ht="78" x14ac:dyDescent="0.3">
      <c r="A3" s="74" t="s">
        <v>718</v>
      </c>
      <c r="B3" s="30" t="s">
        <v>763</v>
      </c>
      <c r="C3" s="30" t="s">
        <v>803</v>
      </c>
      <c r="D3" s="30" t="s">
        <v>804</v>
      </c>
      <c r="E3" s="30" t="s">
        <v>805</v>
      </c>
      <c r="F3" s="30" t="s">
        <v>806</v>
      </c>
      <c r="G3" s="30" t="s">
        <v>807</v>
      </c>
      <c r="H3" s="30" t="s">
        <v>808</v>
      </c>
      <c r="I3" s="30" t="s">
        <v>809</v>
      </c>
    </row>
    <row r="4" spans="1:9" s="7" customFormat="1" ht="23.7" customHeight="1" x14ac:dyDescent="0.3">
      <c r="A4" s="85" t="s">
        <v>739</v>
      </c>
      <c r="B4" s="64" t="s">
        <v>782</v>
      </c>
      <c r="C4" s="64">
        <v>50</v>
      </c>
      <c r="D4" s="88">
        <v>45168</v>
      </c>
      <c r="E4" s="89">
        <v>0.53749999999999998</v>
      </c>
      <c r="F4" s="88">
        <v>45169.013194444444</v>
      </c>
      <c r="G4" s="89">
        <v>1.3194444444444444E-2</v>
      </c>
      <c r="H4" s="239">
        <v>0.5</v>
      </c>
      <c r="I4" s="238">
        <v>11.4166666666666</v>
      </c>
    </row>
    <row r="5" spans="1:9" ht="23.7" customHeight="1" x14ac:dyDescent="0.3">
      <c r="A5" s="60" t="s">
        <v>739</v>
      </c>
      <c r="B5" s="61" t="s">
        <v>785</v>
      </c>
      <c r="C5" s="61">
        <v>1120</v>
      </c>
      <c r="D5" s="68">
        <v>45168.461805555555</v>
      </c>
      <c r="E5" s="71">
        <v>0.46180555555555558</v>
      </c>
      <c r="F5" s="68">
        <v>45169.131944444445</v>
      </c>
      <c r="G5" s="71">
        <v>0.13194444444444445</v>
      </c>
      <c r="H5" s="240">
        <v>0.67013888888888795</v>
      </c>
      <c r="I5" s="218">
        <v>16.0833333333333</v>
      </c>
    </row>
    <row r="6" spans="1:9" ht="23.7" customHeight="1" x14ac:dyDescent="0.3">
      <c r="A6" s="60" t="s">
        <v>739</v>
      </c>
      <c r="B6" s="61" t="s">
        <v>784</v>
      </c>
      <c r="C6" s="61">
        <v>1495</v>
      </c>
      <c r="D6" s="68">
        <v>45168</v>
      </c>
      <c r="E6" s="71">
        <v>0.375</v>
      </c>
      <c r="F6" s="68">
        <v>45169.777083333334</v>
      </c>
      <c r="G6" s="71">
        <v>0.77708333333333324</v>
      </c>
      <c r="H6" s="240">
        <v>1.40208333333333</v>
      </c>
      <c r="I6" s="218">
        <v>33.65</v>
      </c>
    </row>
    <row r="7" spans="1:9" ht="23.7" customHeight="1" x14ac:dyDescent="0.3">
      <c r="A7" s="60" t="s">
        <v>739</v>
      </c>
      <c r="B7" s="61" t="s">
        <v>781</v>
      </c>
      <c r="C7" s="221">
        <v>363</v>
      </c>
      <c r="D7" s="68">
        <v>45168.461111111108</v>
      </c>
      <c r="E7" s="71">
        <v>0.46111111111111108</v>
      </c>
      <c r="F7" s="68">
        <v>45169.149305555555</v>
      </c>
      <c r="G7" s="71">
        <v>0.14930555555555555</v>
      </c>
      <c r="H7" s="240">
        <v>0.688194444444444</v>
      </c>
      <c r="I7" s="218">
        <v>16.516666666666602</v>
      </c>
    </row>
    <row r="8" spans="1:9" ht="23.7" customHeight="1" x14ac:dyDescent="0.3">
      <c r="A8" s="60" t="s">
        <v>739</v>
      </c>
      <c r="B8" s="61" t="s">
        <v>787</v>
      </c>
      <c r="C8" s="61">
        <v>20</v>
      </c>
      <c r="D8" s="68">
        <v>45168.469444444447</v>
      </c>
      <c r="E8" s="71">
        <v>0.4694444444444445</v>
      </c>
      <c r="F8" s="68">
        <v>45169.021527777775</v>
      </c>
      <c r="G8" s="71">
        <v>2.1527777777777781E-2</v>
      </c>
      <c r="H8" s="240">
        <v>0.55208333333333304</v>
      </c>
      <c r="I8" s="218">
        <v>13.25</v>
      </c>
    </row>
    <row r="9" spans="1:9" ht="23.7" customHeight="1" x14ac:dyDescent="0.3">
      <c r="A9" s="60" t="s">
        <v>739</v>
      </c>
      <c r="B9" s="61" t="s">
        <v>779</v>
      </c>
      <c r="C9" s="61">
        <v>531</v>
      </c>
      <c r="D9" s="68">
        <v>45168.462500000001</v>
      </c>
      <c r="E9" s="71">
        <v>0.46249999999999997</v>
      </c>
      <c r="F9" s="68">
        <v>45169.729861111111</v>
      </c>
      <c r="G9" s="71">
        <v>0.72986111111111107</v>
      </c>
      <c r="H9" s="240">
        <v>1.2673611111111101</v>
      </c>
      <c r="I9" s="218">
        <v>30.4166666666666</v>
      </c>
    </row>
    <row r="10" spans="1:9" ht="23.7" customHeight="1" x14ac:dyDescent="0.3">
      <c r="A10" s="60" t="s">
        <v>739</v>
      </c>
      <c r="B10" s="61" t="s">
        <v>778</v>
      </c>
      <c r="C10" s="61">
        <v>349</v>
      </c>
      <c r="D10" s="68">
        <v>45168.361111111109</v>
      </c>
      <c r="E10" s="71">
        <v>0.3611111111111111</v>
      </c>
      <c r="F10" s="68">
        <v>45169.06527777778</v>
      </c>
      <c r="G10" s="71">
        <v>6.5277777777777782E-2</v>
      </c>
      <c r="H10" s="240">
        <v>0.70416666666666605</v>
      </c>
      <c r="I10" s="218">
        <v>16.899999999999999</v>
      </c>
    </row>
    <row r="11" spans="1:9" ht="23.7" customHeight="1" x14ac:dyDescent="0.3">
      <c r="A11" s="60" t="s">
        <v>757</v>
      </c>
      <c r="B11" s="61" t="s">
        <v>782</v>
      </c>
      <c r="C11" s="61">
        <v>50</v>
      </c>
      <c r="D11" s="68">
        <v>45190.400000000001</v>
      </c>
      <c r="E11" s="71">
        <v>0.39999999999999997</v>
      </c>
      <c r="F11" s="68">
        <v>45190.877083333333</v>
      </c>
      <c r="G11" s="71">
        <v>0.87708333333333333</v>
      </c>
      <c r="H11" s="240">
        <v>0.47708333333333303</v>
      </c>
      <c r="I11" s="218">
        <v>11.45</v>
      </c>
    </row>
    <row r="12" spans="1:9" ht="23.7" customHeight="1" x14ac:dyDescent="0.3">
      <c r="A12" s="60" t="s">
        <v>757</v>
      </c>
      <c r="B12" s="61" t="s">
        <v>785</v>
      </c>
      <c r="C12" s="61">
        <v>1114</v>
      </c>
      <c r="D12" s="68">
        <v>45190.263194444444</v>
      </c>
      <c r="E12" s="71">
        <v>0.26319444444444445</v>
      </c>
      <c r="F12" s="68">
        <v>45191.003472222219</v>
      </c>
      <c r="G12" s="71">
        <v>3.472222222222222E-3</v>
      </c>
      <c r="H12" s="240">
        <v>0.74027777777777704</v>
      </c>
      <c r="I12" s="218">
        <v>17.766666666666602</v>
      </c>
    </row>
    <row r="13" spans="1:9" ht="23.7" customHeight="1" x14ac:dyDescent="0.3">
      <c r="A13" s="60" t="s">
        <v>757</v>
      </c>
      <c r="B13" s="61" t="s">
        <v>788</v>
      </c>
      <c r="C13" s="61">
        <v>7</v>
      </c>
      <c r="D13" s="68">
        <v>45190.434027777781</v>
      </c>
      <c r="E13" s="71">
        <v>0.43402777777777773</v>
      </c>
      <c r="F13" s="68">
        <v>45190.854166666664</v>
      </c>
      <c r="G13" s="71">
        <v>0.85416666666666663</v>
      </c>
      <c r="H13" s="240">
        <v>0.42013888888888801</v>
      </c>
      <c r="I13" s="218">
        <v>10.0833333333333</v>
      </c>
    </row>
    <row r="14" spans="1:9" x14ac:dyDescent="0.3">
      <c r="D14" s="45"/>
    </row>
  </sheetData>
  <phoneticPr fontId="19"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82AA"/>
  </sheetPr>
  <dimension ref="A1:I6"/>
  <sheetViews>
    <sheetView zoomScaleNormal="100" workbookViewId="0"/>
  </sheetViews>
  <sheetFormatPr defaultColWidth="8.6640625" defaultRowHeight="15.6" x14ac:dyDescent="0.3"/>
  <cols>
    <col min="1" max="1" width="24.5546875" style="3" customWidth="1"/>
    <col min="2" max="2" width="23.33203125" style="3" customWidth="1"/>
    <col min="3" max="3" width="15.5546875" style="3" customWidth="1"/>
    <col min="4" max="8" width="17" style="3" customWidth="1"/>
    <col min="9" max="9" width="22.5546875" style="7" customWidth="1"/>
    <col min="10" max="16384" width="8.6640625" style="3"/>
  </cols>
  <sheetData>
    <row r="1" spans="1:9" x14ac:dyDescent="0.3">
      <c r="A1" s="10" t="s">
        <v>810</v>
      </c>
      <c r="B1" s="10"/>
      <c r="C1" s="10"/>
      <c r="D1" s="10"/>
    </row>
    <row r="3" spans="1:9" s="77" customFormat="1" ht="78" x14ac:dyDescent="0.3">
      <c r="A3" s="73" t="s">
        <v>718</v>
      </c>
      <c r="B3" s="70" t="s">
        <v>762</v>
      </c>
      <c r="C3" s="70" t="s">
        <v>803</v>
      </c>
      <c r="D3" s="70" t="s">
        <v>804</v>
      </c>
      <c r="E3" s="70" t="s">
        <v>805</v>
      </c>
      <c r="F3" s="70" t="s">
        <v>806</v>
      </c>
      <c r="G3" s="70" t="s">
        <v>807</v>
      </c>
      <c r="H3" s="70" t="s">
        <v>808</v>
      </c>
      <c r="I3" s="70" t="s">
        <v>809</v>
      </c>
    </row>
    <row r="4" spans="1:9" s="59" customFormat="1" ht="18" customHeight="1" x14ac:dyDescent="0.3">
      <c r="A4" s="60" t="s">
        <v>739</v>
      </c>
      <c r="B4" s="60" t="s">
        <v>780</v>
      </c>
      <c r="C4" s="61">
        <v>49</v>
      </c>
      <c r="D4" s="68">
        <v>45168.464583333334</v>
      </c>
      <c r="E4" s="71">
        <v>0.46458333333333335</v>
      </c>
      <c r="F4" s="68">
        <v>45169.149305555555</v>
      </c>
      <c r="G4" s="71">
        <v>0.14930555555555555</v>
      </c>
      <c r="H4" s="226">
        <v>0.7</v>
      </c>
      <c r="I4" s="218">
        <v>16</v>
      </c>
    </row>
    <row r="5" spans="1:9" s="59" customFormat="1" ht="17.100000000000001" customHeight="1" x14ac:dyDescent="0.3">
      <c r="A5" s="60" t="s">
        <v>739</v>
      </c>
      <c r="B5" s="60" t="s">
        <v>783</v>
      </c>
      <c r="C5" s="61">
        <v>8</v>
      </c>
      <c r="D5" s="68">
        <v>45168.375</v>
      </c>
      <c r="E5" s="140">
        <v>0.375</v>
      </c>
      <c r="F5" s="68">
        <v>45169.118055555555</v>
      </c>
      <c r="G5" s="71">
        <v>0.11805555555555557</v>
      </c>
      <c r="H5" s="226">
        <v>0.7</v>
      </c>
      <c r="I5" s="218">
        <v>17</v>
      </c>
    </row>
    <row r="6" spans="1:9" x14ac:dyDescent="0.3">
      <c r="I6" s="72"/>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82AA"/>
  </sheetPr>
  <dimension ref="A1:V98"/>
  <sheetViews>
    <sheetView zoomScaleNormal="100" workbookViewId="0"/>
  </sheetViews>
  <sheetFormatPr defaultColWidth="8.6640625" defaultRowHeight="15.6" x14ac:dyDescent="0.3"/>
  <cols>
    <col min="1" max="1" width="25.6640625" style="3" customWidth="1"/>
    <col min="2" max="2" width="24.6640625" style="3" bestFit="1" customWidth="1"/>
    <col min="3" max="3" width="9" style="119" bestFit="1" customWidth="1"/>
    <col min="4" max="5" width="10.33203125" style="3" bestFit="1" customWidth="1"/>
    <col min="6" max="6" width="37.6640625" style="3" customWidth="1"/>
    <col min="7" max="7" width="16.5546875" style="3" bestFit="1" customWidth="1"/>
    <col min="8" max="8" width="13.6640625" style="3" bestFit="1" customWidth="1"/>
    <col min="9" max="9" width="24.21875" style="3" customWidth="1"/>
    <col min="10" max="10" width="44.6640625" style="12" customWidth="1"/>
    <col min="11" max="11" width="11.6640625" style="3" bestFit="1" customWidth="1"/>
    <col min="12" max="12" width="13.6640625" style="3" bestFit="1" customWidth="1"/>
    <col min="13" max="13" width="16.6640625" style="3" bestFit="1" customWidth="1"/>
    <col min="14" max="14" width="14" style="3" bestFit="1" customWidth="1"/>
    <col min="15" max="15" width="100.5546875" style="3" customWidth="1"/>
    <col min="16" max="16384" width="8.6640625" style="3"/>
  </cols>
  <sheetData>
    <row r="1" spans="1:22" x14ac:dyDescent="0.3">
      <c r="A1" s="1" t="s">
        <v>811</v>
      </c>
    </row>
    <row r="2" spans="1:22" x14ac:dyDescent="0.3">
      <c r="H2" s="13"/>
    </row>
    <row r="3" spans="1:22" s="78" customFormat="1" ht="46.8" x14ac:dyDescent="0.3">
      <c r="A3" s="30" t="s">
        <v>812</v>
      </c>
      <c r="B3" s="30" t="s">
        <v>795</v>
      </c>
      <c r="C3" s="120" t="s">
        <v>813</v>
      </c>
      <c r="D3" s="30" t="s">
        <v>796</v>
      </c>
      <c r="E3" s="30" t="s">
        <v>814</v>
      </c>
      <c r="F3" s="30" t="s">
        <v>797</v>
      </c>
      <c r="G3" s="30" t="s">
        <v>815</v>
      </c>
      <c r="H3" s="30" t="s">
        <v>816</v>
      </c>
      <c r="I3" s="30" t="s">
        <v>817</v>
      </c>
      <c r="J3" s="30" t="s">
        <v>818</v>
      </c>
      <c r="K3" s="30" t="s">
        <v>819</v>
      </c>
      <c r="L3" s="30" t="s">
        <v>820</v>
      </c>
      <c r="M3" s="30" t="s">
        <v>821</v>
      </c>
      <c r="N3" s="30" t="s">
        <v>798</v>
      </c>
      <c r="O3" s="30" t="s">
        <v>409</v>
      </c>
      <c r="P3" s="77"/>
      <c r="Q3" s="77"/>
      <c r="R3" s="77"/>
      <c r="S3" s="77"/>
      <c r="T3" s="77"/>
      <c r="U3" s="77"/>
      <c r="V3" s="77"/>
    </row>
    <row r="4" spans="1:22" s="59" customFormat="1" ht="20.7" customHeight="1" x14ac:dyDescent="0.3">
      <c r="A4" s="56" t="s">
        <v>739</v>
      </c>
      <c r="B4" s="55" t="s">
        <v>800</v>
      </c>
      <c r="C4" s="121">
        <v>1</v>
      </c>
      <c r="D4" s="55">
        <v>0</v>
      </c>
      <c r="E4" s="55" t="s">
        <v>822</v>
      </c>
      <c r="F4" s="80" t="s">
        <v>823</v>
      </c>
      <c r="G4" s="55" t="s">
        <v>799</v>
      </c>
      <c r="H4" s="55" t="s">
        <v>741</v>
      </c>
      <c r="I4" s="55" t="s">
        <v>541</v>
      </c>
      <c r="J4" s="56" t="s">
        <v>1002</v>
      </c>
      <c r="K4" s="55" t="s">
        <v>824</v>
      </c>
      <c r="L4" s="80" t="s">
        <v>825</v>
      </c>
      <c r="M4" s="55">
        <v>0</v>
      </c>
      <c r="N4" s="55" t="s">
        <v>541</v>
      </c>
      <c r="O4" s="55" t="s">
        <v>826</v>
      </c>
    </row>
    <row r="5" spans="1:22" s="59" customFormat="1" ht="20.7" customHeight="1" x14ac:dyDescent="0.3">
      <c r="A5" s="56" t="s">
        <v>739</v>
      </c>
      <c r="B5" s="55" t="s">
        <v>800</v>
      </c>
      <c r="C5" s="122">
        <v>4.5599999999999996</v>
      </c>
      <c r="D5" s="55">
        <v>0</v>
      </c>
      <c r="E5" s="55" t="s">
        <v>822</v>
      </c>
      <c r="F5" s="80" t="s">
        <v>827</v>
      </c>
      <c r="G5" s="55" t="s">
        <v>799</v>
      </c>
      <c r="H5" s="55" t="s">
        <v>741</v>
      </c>
      <c r="I5" s="55" t="s">
        <v>541</v>
      </c>
      <c r="J5" s="56" t="s">
        <v>1002</v>
      </c>
      <c r="K5" s="55" t="s">
        <v>824</v>
      </c>
      <c r="L5" s="80" t="s">
        <v>828</v>
      </c>
      <c r="M5" s="55">
        <v>0</v>
      </c>
      <c r="N5" s="55" t="s">
        <v>541</v>
      </c>
      <c r="O5" s="55" t="s">
        <v>826</v>
      </c>
    </row>
    <row r="6" spans="1:22" s="59" customFormat="1" ht="20.7" customHeight="1" x14ac:dyDescent="0.3">
      <c r="A6" s="56" t="s">
        <v>739</v>
      </c>
      <c r="B6" s="55" t="s">
        <v>800</v>
      </c>
      <c r="C6" s="122">
        <v>1</v>
      </c>
      <c r="D6" s="55">
        <v>0</v>
      </c>
      <c r="E6" s="55" t="s">
        <v>822</v>
      </c>
      <c r="F6" s="80" t="s">
        <v>829</v>
      </c>
      <c r="G6" s="55" t="s">
        <v>799</v>
      </c>
      <c r="H6" s="55" t="s">
        <v>741</v>
      </c>
      <c r="I6" s="55" t="s">
        <v>541</v>
      </c>
      <c r="J6" s="56" t="s">
        <v>1002</v>
      </c>
      <c r="K6" s="55" t="s">
        <v>824</v>
      </c>
      <c r="L6" s="80" t="s">
        <v>778</v>
      </c>
      <c r="M6" s="55">
        <v>0</v>
      </c>
      <c r="N6" s="55" t="s">
        <v>541</v>
      </c>
      <c r="O6" s="55" t="s">
        <v>826</v>
      </c>
    </row>
    <row r="7" spans="1:22" s="59" customFormat="1" ht="31.95" customHeight="1" x14ac:dyDescent="0.3">
      <c r="A7" s="56" t="s">
        <v>739</v>
      </c>
      <c r="B7" s="55" t="s">
        <v>800</v>
      </c>
      <c r="C7" s="122">
        <v>3.42</v>
      </c>
      <c r="D7" s="55">
        <v>0</v>
      </c>
      <c r="E7" s="55" t="s">
        <v>822</v>
      </c>
      <c r="F7" s="80" t="s">
        <v>830</v>
      </c>
      <c r="G7" s="55" t="s">
        <v>741</v>
      </c>
      <c r="H7" s="55" t="s">
        <v>799</v>
      </c>
      <c r="I7" s="116" t="s">
        <v>831</v>
      </c>
      <c r="J7" s="56" t="s">
        <v>1002</v>
      </c>
      <c r="K7" s="55" t="s">
        <v>824</v>
      </c>
      <c r="L7" s="80" t="s">
        <v>828</v>
      </c>
      <c r="M7" s="55">
        <v>0</v>
      </c>
      <c r="N7" s="55" t="s">
        <v>541</v>
      </c>
      <c r="O7" s="55" t="s">
        <v>826</v>
      </c>
    </row>
    <row r="8" spans="1:22" s="59" customFormat="1" ht="20.7" customHeight="1" x14ac:dyDescent="0.3">
      <c r="A8" s="56" t="s">
        <v>739</v>
      </c>
      <c r="B8" s="55" t="s">
        <v>800</v>
      </c>
      <c r="C8" s="122">
        <v>0.5</v>
      </c>
      <c r="D8" s="55">
        <v>0</v>
      </c>
      <c r="E8" s="55" t="s">
        <v>822</v>
      </c>
      <c r="F8" s="80" t="s">
        <v>832</v>
      </c>
      <c r="G8" s="55" t="s">
        <v>799</v>
      </c>
      <c r="H8" s="55" t="s">
        <v>741</v>
      </c>
      <c r="I8" s="55" t="s">
        <v>541</v>
      </c>
      <c r="J8" s="56" t="s">
        <v>1002</v>
      </c>
      <c r="K8" s="55" t="s">
        <v>824</v>
      </c>
      <c r="L8" s="80" t="s">
        <v>833</v>
      </c>
      <c r="M8" s="55">
        <v>0</v>
      </c>
      <c r="N8" s="55" t="s">
        <v>541</v>
      </c>
      <c r="O8" s="55" t="s">
        <v>826</v>
      </c>
    </row>
    <row r="9" spans="1:22" s="59" customFormat="1" ht="20.7" customHeight="1" x14ac:dyDescent="0.3">
      <c r="A9" s="56" t="s">
        <v>739</v>
      </c>
      <c r="B9" s="55" t="s">
        <v>800</v>
      </c>
      <c r="C9" s="122">
        <v>3</v>
      </c>
      <c r="D9" s="55">
        <v>0</v>
      </c>
      <c r="E9" s="55" t="s">
        <v>822</v>
      </c>
      <c r="F9" s="80" t="s">
        <v>834</v>
      </c>
      <c r="G9" s="55" t="s">
        <v>799</v>
      </c>
      <c r="H9" s="55" t="s">
        <v>741</v>
      </c>
      <c r="I9" s="55" t="s">
        <v>541</v>
      </c>
      <c r="J9" s="56" t="s">
        <v>1002</v>
      </c>
      <c r="K9" s="55" t="s">
        <v>824</v>
      </c>
      <c r="L9" s="80" t="s">
        <v>833</v>
      </c>
      <c r="M9" s="55">
        <v>0</v>
      </c>
      <c r="N9" s="55" t="s">
        <v>541</v>
      </c>
      <c r="O9" s="55" t="s">
        <v>826</v>
      </c>
    </row>
    <row r="10" spans="1:22" s="59" customFormat="1" ht="20.7" customHeight="1" x14ac:dyDescent="0.3">
      <c r="A10" s="56" t="s">
        <v>739</v>
      </c>
      <c r="B10" s="55" t="s">
        <v>800</v>
      </c>
      <c r="C10" s="122">
        <v>10.26</v>
      </c>
      <c r="D10" s="55">
        <v>0</v>
      </c>
      <c r="E10" s="55" t="s">
        <v>822</v>
      </c>
      <c r="F10" s="80" t="s">
        <v>835</v>
      </c>
      <c r="G10" s="55" t="s">
        <v>799</v>
      </c>
      <c r="H10" s="55" t="s">
        <v>741</v>
      </c>
      <c r="I10" s="55" t="s">
        <v>541</v>
      </c>
      <c r="J10" s="56" t="s">
        <v>1002</v>
      </c>
      <c r="K10" s="55" t="s">
        <v>824</v>
      </c>
      <c r="L10" s="80" t="s">
        <v>788</v>
      </c>
      <c r="M10" s="55">
        <v>0</v>
      </c>
      <c r="N10" s="55" t="s">
        <v>541</v>
      </c>
      <c r="O10" s="55" t="s">
        <v>826</v>
      </c>
    </row>
    <row r="11" spans="1:22" s="59" customFormat="1" ht="20.7" customHeight="1" x14ac:dyDescent="0.3">
      <c r="A11" s="56" t="s">
        <v>739</v>
      </c>
      <c r="B11" s="55" t="s">
        <v>800</v>
      </c>
      <c r="C11" s="122">
        <v>0.5</v>
      </c>
      <c r="D11" s="55">
        <v>0</v>
      </c>
      <c r="E11" s="55" t="s">
        <v>822</v>
      </c>
      <c r="F11" s="80" t="s">
        <v>836</v>
      </c>
      <c r="G11" s="55" t="s">
        <v>799</v>
      </c>
      <c r="H11" s="55" t="s">
        <v>741</v>
      </c>
      <c r="I11" s="55" t="s">
        <v>541</v>
      </c>
      <c r="J11" s="56" t="s">
        <v>1002</v>
      </c>
      <c r="K11" s="55" t="s">
        <v>824</v>
      </c>
      <c r="L11" s="80" t="s">
        <v>837</v>
      </c>
      <c r="M11" s="55">
        <v>0</v>
      </c>
      <c r="N11" s="55" t="s">
        <v>541</v>
      </c>
      <c r="O11" s="55" t="s">
        <v>826</v>
      </c>
    </row>
    <row r="12" spans="1:22" s="59" customFormat="1" ht="20.7" customHeight="1" x14ac:dyDescent="0.3">
      <c r="A12" s="56" t="s">
        <v>739</v>
      </c>
      <c r="B12" s="55" t="s">
        <v>800</v>
      </c>
      <c r="C12" s="122">
        <v>3.1</v>
      </c>
      <c r="D12" s="55">
        <v>0</v>
      </c>
      <c r="E12" s="55" t="s">
        <v>822</v>
      </c>
      <c r="F12" s="80" t="s">
        <v>838</v>
      </c>
      <c r="G12" s="55" t="s">
        <v>799</v>
      </c>
      <c r="H12" s="55" t="s">
        <v>741</v>
      </c>
      <c r="I12" s="55" t="s">
        <v>541</v>
      </c>
      <c r="J12" s="116" t="s">
        <v>838</v>
      </c>
      <c r="K12" s="55" t="s">
        <v>839</v>
      </c>
      <c r="L12" s="80" t="s">
        <v>837</v>
      </c>
      <c r="M12" s="55">
        <v>0</v>
      </c>
      <c r="N12" s="55" t="s">
        <v>541</v>
      </c>
      <c r="O12" s="55" t="s">
        <v>839</v>
      </c>
    </row>
    <row r="13" spans="1:22" s="59" customFormat="1" ht="20.7" customHeight="1" x14ac:dyDescent="0.3">
      <c r="A13" s="56" t="s">
        <v>739</v>
      </c>
      <c r="B13" s="55" t="s">
        <v>800</v>
      </c>
      <c r="C13" s="122">
        <v>3.42</v>
      </c>
      <c r="D13" s="55">
        <v>0</v>
      </c>
      <c r="E13" s="55" t="s">
        <v>822</v>
      </c>
      <c r="F13" s="80" t="s">
        <v>840</v>
      </c>
      <c r="G13" s="55" t="s">
        <v>799</v>
      </c>
      <c r="H13" s="55" t="s">
        <v>741</v>
      </c>
      <c r="I13" s="55" t="s">
        <v>541</v>
      </c>
      <c r="J13" s="116" t="s">
        <v>840</v>
      </c>
      <c r="K13" s="55" t="s">
        <v>839</v>
      </c>
      <c r="L13" s="80" t="s">
        <v>841</v>
      </c>
      <c r="M13" s="55">
        <v>0</v>
      </c>
      <c r="N13" s="55" t="s">
        <v>541</v>
      </c>
      <c r="O13" s="55" t="s">
        <v>839</v>
      </c>
    </row>
    <row r="14" spans="1:22" s="59" customFormat="1" ht="46.8" x14ac:dyDescent="0.3">
      <c r="A14" s="56" t="s">
        <v>739</v>
      </c>
      <c r="B14" s="55" t="s">
        <v>800</v>
      </c>
      <c r="C14" s="122">
        <v>3.2000000000000001E-2</v>
      </c>
      <c r="D14" s="55">
        <v>0</v>
      </c>
      <c r="E14" s="55" t="s">
        <v>822</v>
      </c>
      <c r="F14" s="55" t="s">
        <v>842</v>
      </c>
      <c r="G14" s="55" t="s">
        <v>741</v>
      </c>
      <c r="H14" s="55" t="s">
        <v>799</v>
      </c>
      <c r="I14" s="39" t="s">
        <v>843</v>
      </c>
      <c r="J14" s="56" t="s">
        <v>541</v>
      </c>
      <c r="K14" s="55" t="s">
        <v>541</v>
      </c>
      <c r="L14" s="80" t="s">
        <v>844</v>
      </c>
      <c r="M14" s="55">
        <v>0</v>
      </c>
      <c r="N14" s="55" t="s">
        <v>541</v>
      </c>
      <c r="O14" s="55" t="s">
        <v>845</v>
      </c>
    </row>
    <row r="15" spans="1:22" s="59" customFormat="1" ht="46.8" x14ac:dyDescent="0.3">
      <c r="A15" s="56" t="s">
        <v>739</v>
      </c>
      <c r="B15" s="55" t="s">
        <v>800</v>
      </c>
      <c r="C15" s="122">
        <v>3.2000000000000001E-2</v>
      </c>
      <c r="D15" s="55">
        <v>0</v>
      </c>
      <c r="E15" s="55" t="s">
        <v>822</v>
      </c>
      <c r="F15" s="55" t="s">
        <v>842</v>
      </c>
      <c r="G15" s="55" t="s">
        <v>741</v>
      </c>
      <c r="H15" s="55" t="s">
        <v>799</v>
      </c>
      <c r="I15" s="39" t="s">
        <v>843</v>
      </c>
      <c r="J15" s="56" t="s">
        <v>541</v>
      </c>
      <c r="K15" s="55" t="s">
        <v>541</v>
      </c>
      <c r="L15" s="80" t="s">
        <v>844</v>
      </c>
      <c r="M15" s="55">
        <v>0</v>
      </c>
      <c r="N15" s="55" t="s">
        <v>541</v>
      </c>
      <c r="O15" s="55" t="s">
        <v>845</v>
      </c>
    </row>
    <row r="16" spans="1:22" s="59" customFormat="1" ht="20.7" customHeight="1" x14ac:dyDescent="0.3">
      <c r="A16" s="56" t="s">
        <v>739</v>
      </c>
      <c r="B16" s="55" t="s">
        <v>800</v>
      </c>
      <c r="C16" s="122">
        <v>6.5000000000000002E-2</v>
      </c>
      <c r="D16" s="55">
        <v>0</v>
      </c>
      <c r="E16" s="55" t="s">
        <v>822</v>
      </c>
      <c r="F16" s="55" t="s">
        <v>842</v>
      </c>
      <c r="G16" s="55" t="s">
        <v>741</v>
      </c>
      <c r="H16" s="55" t="s">
        <v>799</v>
      </c>
      <c r="I16" s="8" t="s">
        <v>846</v>
      </c>
      <c r="J16" s="56" t="s">
        <v>541</v>
      </c>
      <c r="K16" s="55" t="s">
        <v>541</v>
      </c>
      <c r="L16" s="80" t="s">
        <v>844</v>
      </c>
      <c r="M16" s="55">
        <v>0</v>
      </c>
      <c r="N16" s="55" t="s">
        <v>541</v>
      </c>
      <c r="O16" s="55" t="s">
        <v>847</v>
      </c>
    </row>
    <row r="17" spans="1:15" s="59" customFormat="1" ht="20.7" customHeight="1" x14ac:dyDescent="0.3">
      <c r="A17" s="56" t="s">
        <v>739</v>
      </c>
      <c r="B17" s="55" t="s">
        <v>800</v>
      </c>
      <c r="C17" s="122">
        <v>6.5000000000000002E-2</v>
      </c>
      <c r="D17" s="55">
        <v>0</v>
      </c>
      <c r="E17" s="55" t="s">
        <v>822</v>
      </c>
      <c r="F17" s="55" t="s">
        <v>842</v>
      </c>
      <c r="G17" s="55" t="s">
        <v>741</v>
      </c>
      <c r="H17" s="55" t="s">
        <v>799</v>
      </c>
      <c r="I17" s="8" t="s">
        <v>846</v>
      </c>
      <c r="J17" s="56" t="s">
        <v>541</v>
      </c>
      <c r="K17" s="55" t="s">
        <v>541</v>
      </c>
      <c r="L17" s="80" t="s">
        <v>844</v>
      </c>
      <c r="M17" s="55">
        <v>0</v>
      </c>
      <c r="N17" s="55" t="s">
        <v>541</v>
      </c>
      <c r="O17" s="55" t="s">
        <v>847</v>
      </c>
    </row>
    <row r="18" spans="1:15" s="59" customFormat="1" ht="20.7" customHeight="1" x14ac:dyDescent="0.3">
      <c r="A18" s="56" t="s">
        <v>739</v>
      </c>
      <c r="B18" s="55" t="s">
        <v>800</v>
      </c>
      <c r="C18" s="122">
        <v>6.5000000000000002E-2</v>
      </c>
      <c r="D18" s="55">
        <v>0</v>
      </c>
      <c r="E18" s="55" t="s">
        <v>822</v>
      </c>
      <c r="F18" s="55" t="s">
        <v>842</v>
      </c>
      <c r="G18" s="55" t="s">
        <v>741</v>
      </c>
      <c r="H18" s="55" t="s">
        <v>799</v>
      </c>
      <c r="I18" s="8" t="s">
        <v>846</v>
      </c>
      <c r="J18" s="56" t="s">
        <v>541</v>
      </c>
      <c r="K18" s="55" t="s">
        <v>541</v>
      </c>
      <c r="L18" s="80" t="s">
        <v>844</v>
      </c>
      <c r="M18" s="55">
        <v>0</v>
      </c>
      <c r="N18" s="55" t="s">
        <v>541</v>
      </c>
      <c r="O18" s="55" t="s">
        <v>847</v>
      </c>
    </row>
    <row r="19" spans="1:15" s="59" customFormat="1" ht="30" customHeight="1" x14ac:dyDescent="0.3">
      <c r="A19" s="56" t="s">
        <v>739</v>
      </c>
      <c r="B19" s="55" t="s">
        <v>800</v>
      </c>
      <c r="C19" s="121">
        <v>0.1</v>
      </c>
      <c r="D19" s="55">
        <v>0</v>
      </c>
      <c r="E19" s="55" t="s">
        <v>822</v>
      </c>
      <c r="F19" s="55" t="s">
        <v>842</v>
      </c>
      <c r="G19" s="55" t="s">
        <v>741</v>
      </c>
      <c r="H19" s="55" t="s">
        <v>799</v>
      </c>
      <c r="I19" s="39" t="s">
        <v>843</v>
      </c>
      <c r="J19" s="56" t="s">
        <v>541</v>
      </c>
      <c r="K19" s="55" t="s">
        <v>541</v>
      </c>
      <c r="L19" s="80" t="s">
        <v>844</v>
      </c>
      <c r="M19" s="55">
        <v>0</v>
      </c>
      <c r="N19" s="55" t="s">
        <v>541</v>
      </c>
      <c r="O19" s="55" t="s">
        <v>845</v>
      </c>
    </row>
    <row r="20" spans="1:15" s="59" customFormat="1" ht="30" customHeight="1" x14ac:dyDescent="0.3">
      <c r="A20" s="56" t="s">
        <v>739</v>
      </c>
      <c r="B20" s="55" t="s">
        <v>800</v>
      </c>
      <c r="C20" s="121">
        <v>0.1</v>
      </c>
      <c r="D20" s="55">
        <v>0</v>
      </c>
      <c r="E20" s="55" t="s">
        <v>822</v>
      </c>
      <c r="F20" s="55" t="s">
        <v>842</v>
      </c>
      <c r="G20" s="55" t="s">
        <v>741</v>
      </c>
      <c r="H20" s="55" t="s">
        <v>799</v>
      </c>
      <c r="I20" s="39" t="s">
        <v>843</v>
      </c>
      <c r="J20" s="56" t="s">
        <v>541</v>
      </c>
      <c r="K20" s="55" t="s">
        <v>541</v>
      </c>
      <c r="L20" s="80" t="s">
        <v>844</v>
      </c>
      <c r="M20" s="55">
        <v>0</v>
      </c>
      <c r="N20" s="55" t="s">
        <v>541</v>
      </c>
      <c r="O20" s="55" t="s">
        <v>845</v>
      </c>
    </row>
    <row r="21" spans="1:15" s="59" customFormat="1" ht="30" customHeight="1" x14ac:dyDescent="0.3">
      <c r="A21" s="56" t="s">
        <v>739</v>
      </c>
      <c r="B21" s="55" t="s">
        <v>800</v>
      </c>
      <c r="C21" s="121">
        <v>0.1</v>
      </c>
      <c r="D21" s="55">
        <v>0</v>
      </c>
      <c r="E21" s="55" t="s">
        <v>822</v>
      </c>
      <c r="F21" s="55" t="s">
        <v>842</v>
      </c>
      <c r="G21" s="55" t="s">
        <v>741</v>
      </c>
      <c r="H21" s="55" t="s">
        <v>799</v>
      </c>
      <c r="I21" s="39" t="s">
        <v>843</v>
      </c>
      <c r="J21" s="56" t="s">
        <v>541</v>
      </c>
      <c r="K21" s="55" t="s">
        <v>541</v>
      </c>
      <c r="L21" s="80" t="s">
        <v>844</v>
      </c>
      <c r="M21" s="55">
        <v>0</v>
      </c>
      <c r="N21" s="55" t="s">
        <v>541</v>
      </c>
      <c r="O21" s="55" t="s">
        <v>845</v>
      </c>
    </row>
    <row r="22" spans="1:15" s="59" customFormat="1" ht="30" customHeight="1" x14ac:dyDescent="0.3">
      <c r="A22" s="56" t="s">
        <v>739</v>
      </c>
      <c r="B22" s="55" t="s">
        <v>800</v>
      </c>
      <c r="C22" s="121">
        <v>0.1</v>
      </c>
      <c r="D22" s="55">
        <v>0</v>
      </c>
      <c r="E22" s="55" t="s">
        <v>822</v>
      </c>
      <c r="F22" s="55" t="s">
        <v>842</v>
      </c>
      <c r="G22" s="55" t="s">
        <v>741</v>
      </c>
      <c r="H22" s="55" t="s">
        <v>799</v>
      </c>
      <c r="I22" s="39" t="s">
        <v>843</v>
      </c>
      <c r="J22" s="56" t="s">
        <v>541</v>
      </c>
      <c r="K22" s="55" t="s">
        <v>541</v>
      </c>
      <c r="L22" s="80" t="s">
        <v>844</v>
      </c>
      <c r="M22" s="55">
        <v>0</v>
      </c>
      <c r="N22" s="55" t="s">
        <v>541</v>
      </c>
      <c r="O22" s="55" t="s">
        <v>845</v>
      </c>
    </row>
    <row r="23" spans="1:15" s="59" customFormat="1" ht="30" customHeight="1" x14ac:dyDescent="0.3">
      <c r="A23" s="56" t="s">
        <v>739</v>
      </c>
      <c r="B23" s="55" t="s">
        <v>800</v>
      </c>
      <c r="C23" s="121">
        <v>0.1</v>
      </c>
      <c r="D23" s="55">
        <v>0</v>
      </c>
      <c r="E23" s="55" t="s">
        <v>822</v>
      </c>
      <c r="F23" s="55" t="s">
        <v>842</v>
      </c>
      <c r="G23" s="55" t="s">
        <v>741</v>
      </c>
      <c r="H23" s="55" t="s">
        <v>799</v>
      </c>
      <c r="I23" s="39" t="s">
        <v>843</v>
      </c>
      <c r="J23" s="56" t="s">
        <v>541</v>
      </c>
      <c r="K23" s="55" t="s">
        <v>541</v>
      </c>
      <c r="L23" s="80" t="s">
        <v>844</v>
      </c>
      <c r="M23" s="55">
        <v>0</v>
      </c>
      <c r="N23" s="55" t="s">
        <v>541</v>
      </c>
      <c r="O23" s="55" t="s">
        <v>845</v>
      </c>
    </row>
    <row r="24" spans="1:15" s="59" customFormat="1" ht="30" customHeight="1" x14ac:dyDescent="0.3">
      <c r="A24" s="56" t="s">
        <v>739</v>
      </c>
      <c r="B24" s="55" t="s">
        <v>800</v>
      </c>
      <c r="C24" s="121">
        <v>0.1</v>
      </c>
      <c r="D24" s="55">
        <v>0</v>
      </c>
      <c r="E24" s="55" t="s">
        <v>822</v>
      </c>
      <c r="F24" s="55" t="s">
        <v>842</v>
      </c>
      <c r="G24" s="55" t="s">
        <v>741</v>
      </c>
      <c r="H24" s="55" t="s">
        <v>799</v>
      </c>
      <c r="I24" s="39" t="s">
        <v>843</v>
      </c>
      <c r="J24" s="56" t="s">
        <v>541</v>
      </c>
      <c r="K24" s="55" t="s">
        <v>541</v>
      </c>
      <c r="L24" s="80" t="s">
        <v>844</v>
      </c>
      <c r="M24" s="55">
        <v>0</v>
      </c>
      <c r="N24" s="55" t="s">
        <v>541</v>
      </c>
      <c r="O24" s="55" t="s">
        <v>845</v>
      </c>
    </row>
    <row r="25" spans="1:15" s="59" customFormat="1" ht="30" customHeight="1" x14ac:dyDescent="0.3">
      <c r="A25" s="56" t="s">
        <v>739</v>
      </c>
      <c r="B25" s="55" t="s">
        <v>800</v>
      </c>
      <c r="C25" s="121">
        <v>0.1</v>
      </c>
      <c r="D25" s="55">
        <v>0</v>
      </c>
      <c r="E25" s="55" t="s">
        <v>822</v>
      </c>
      <c r="F25" s="55" t="s">
        <v>842</v>
      </c>
      <c r="G25" s="55" t="s">
        <v>741</v>
      </c>
      <c r="H25" s="55" t="s">
        <v>799</v>
      </c>
      <c r="I25" s="39" t="s">
        <v>843</v>
      </c>
      <c r="J25" s="56" t="s">
        <v>541</v>
      </c>
      <c r="K25" s="55" t="s">
        <v>541</v>
      </c>
      <c r="L25" s="80" t="s">
        <v>844</v>
      </c>
      <c r="M25" s="55">
        <v>0</v>
      </c>
      <c r="N25" s="55" t="s">
        <v>541</v>
      </c>
      <c r="O25" s="55" t="s">
        <v>845</v>
      </c>
    </row>
    <row r="26" spans="1:15" s="59" customFormat="1" ht="30" customHeight="1" x14ac:dyDescent="0.3">
      <c r="A26" s="56" t="s">
        <v>739</v>
      </c>
      <c r="B26" s="55" t="s">
        <v>800</v>
      </c>
      <c r="C26" s="121">
        <v>0.1</v>
      </c>
      <c r="D26" s="55">
        <v>0</v>
      </c>
      <c r="E26" s="55" t="s">
        <v>822</v>
      </c>
      <c r="F26" s="55" t="s">
        <v>842</v>
      </c>
      <c r="G26" s="55" t="s">
        <v>741</v>
      </c>
      <c r="H26" s="55" t="s">
        <v>799</v>
      </c>
      <c r="I26" s="39" t="s">
        <v>843</v>
      </c>
      <c r="J26" s="56" t="s">
        <v>541</v>
      </c>
      <c r="K26" s="55" t="s">
        <v>541</v>
      </c>
      <c r="L26" s="80" t="s">
        <v>844</v>
      </c>
      <c r="M26" s="55">
        <v>0</v>
      </c>
      <c r="N26" s="55" t="s">
        <v>541</v>
      </c>
      <c r="O26" s="55" t="s">
        <v>845</v>
      </c>
    </row>
    <row r="27" spans="1:15" s="59" customFormat="1" ht="20.7" customHeight="1" x14ac:dyDescent="0.3">
      <c r="A27" s="56" t="s">
        <v>739</v>
      </c>
      <c r="B27" s="55" t="s">
        <v>800</v>
      </c>
      <c r="C27" s="121">
        <v>0.125</v>
      </c>
      <c r="D27" s="55">
        <v>0</v>
      </c>
      <c r="E27" s="55" t="s">
        <v>822</v>
      </c>
      <c r="F27" s="55" t="s">
        <v>842</v>
      </c>
      <c r="G27" s="55" t="s">
        <v>741</v>
      </c>
      <c r="H27" s="55" t="s">
        <v>799</v>
      </c>
      <c r="I27" s="8" t="s">
        <v>846</v>
      </c>
      <c r="J27" s="56" t="s">
        <v>541</v>
      </c>
      <c r="K27" s="55" t="s">
        <v>541</v>
      </c>
      <c r="L27" s="80" t="s">
        <v>844</v>
      </c>
      <c r="M27" s="55">
        <v>0</v>
      </c>
      <c r="N27" s="55" t="s">
        <v>541</v>
      </c>
      <c r="O27" s="55" t="s">
        <v>847</v>
      </c>
    </row>
    <row r="28" spans="1:15" s="59" customFormat="1" ht="30" customHeight="1" x14ac:dyDescent="0.3">
      <c r="A28" s="56" t="s">
        <v>739</v>
      </c>
      <c r="B28" s="55" t="s">
        <v>800</v>
      </c>
      <c r="C28" s="121">
        <v>0.15</v>
      </c>
      <c r="D28" s="55">
        <v>0</v>
      </c>
      <c r="E28" s="55" t="s">
        <v>822</v>
      </c>
      <c r="F28" s="55" t="s">
        <v>842</v>
      </c>
      <c r="G28" s="55" t="s">
        <v>741</v>
      </c>
      <c r="H28" s="55" t="s">
        <v>799</v>
      </c>
      <c r="I28" s="39" t="s">
        <v>843</v>
      </c>
      <c r="J28" s="56" t="s">
        <v>541</v>
      </c>
      <c r="K28" s="55" t="s">
        <v>541</v>
      </c>
      <c r="L28" s="80" t="s">
        <v>844</v>
      </c>
      <c r="M28" s="55">
        <v>0</v>
      </c>
      <c r="N28" s="55" t="s">
        <v>541</v>
      </c>
      <c r="O28" s="55" t="s">
        <v>845</v>
      </c>
    </row>
    <row r="29" spans="1:15" s="59" customFormat="1" ht="20.7" customHeight="1" x14ac:dyDescent="0.3">
      <c r="A29" s="56" t="s">
        <v>739</v>
      </c>
      <c r="B29" s="55" t="s">
        <v>800</v>
      </c>
      <c r="C29" s="121">
        <v>0.15</v>
      </c>
      <c r="D29" s="55">
        <v>0</v>
      </c>
      <c r="E29" s="55" t="s">
        <v>822</v>
      </c>
      <c r="F29" s="55" t="s">
        <v>842</v>
      </c>
      <c r="G29" s="55" t="s">
        <v>741</v>
      </c>
      <c r="H29" s="55" t="s">
        <v>799</v>
      </c>
      <c r="I29" s="8" t="s">
        <v>846</v>
      </c>
      <c r="J29" s="56" t="s">
        <v>541</v>
      </c>
      <c r="K29" s="55" t="s">
        <v>541</v>
      </c>
      <c r="L29" s="80" t="s">
        <v>844</v>
      </c>
      <c r="M29" s="55">
        <v>0</v>
      </c>
      <c r="N29" s="55" t="s">
        <v>541</v>
      </c>
      <c r="O29" s="55" t="s">
        <v>847</v>
      </c>
    </row>
    <row r="30" spans="1:15" s="59" customFormat="1" ht="20.7" customHeight="1" x14ac:dyDescent="0.3">
      <c r="A30" s="56" t="s">
        <v>739</v>
      </c>
      <c r="B30" s="55" t="s">
        <v>800</v>
      </c>
      <c r="C30" s="121">
        <v>0.15</v>
      </c>
      <c r="D30" s="55">
        <v>0</v>
      </c>
      <c r="E30" s="55" t="s">
        <v>822</v>
      </c>
      <c r="F30" s="55" t="s">
        <v>842</v>
      </c>
      <c r="G30" s="55" t="s">
        <v>741</v>
      </c>
      <c r="H30" s="55" t="s">
        <v>799</v>
      </c>
      <c r="I30" s="8" t="s">
        <v>846</v>
      </c>
      <c r="J30" s="56" t="s">
        <v>541</v>
      </c>
      <c r="K30" s="55" t="s">
        <v>541</v>
      </c>
      <c r="L30" s="80" t="s">
        <v>844</v>
      </c>
      <c r="M30" s="55">
        <v>0</v>
      </c>
      <c r="N30" s="55" t="s">
        <v>541</v>
      </c>
      <c r="O30" s="55" t="s">
        <v>847</v>
      </c>
    </row>
    <row r="31" spans="1:15" s="59" customFormat="1" ht="20.7" customHeight="1" x14ac:dyDescent="0.3">
      <c r="A31" s="56" t="s">
        <v>739</v>
      </c>
      <c r="B31" s="55" t="s">
        <v>800</v>
      </c>
      <c r="C31" s="121">
        <v>0.15</v>
      </c>
      <c r="D31" s="55">
        <v>0</v>
      </c>
      <c r="E31" s="55" t="s">
        <v>822</v>
      </c>
      <c r="F31" s="55" t="s">
        <v>842</v>
      </c>
      <c r="G31" s="55" t="s">
        <v>741</v>
      </c>
      <c r="H31" s="55" t="s">
        <v>799</v>
      </c>
      <c r="I31" s="8" t="s">
        <v>846</v>
      </c>
      <c r="J31" s="56" t="s">
        <v>541</v>
      </c>
      <c r="K31" s="55" t="s">
        <v>541</v>
      </c>
      <c r="L31" s="80" t="s">
        <v>844</v>
      </c>
      <c r="M31" s="55">
        <v>0</v>
      </c>
      <c r="N31" s="55" t="s">
        <v>541</v>
      </c>
      <c r="O31" s="55" t="s">
        <v>847</v>
      </c>
    </row>
    <row r="32" spans="1:15" s="59" customFormat="1" ht="20.7" customHeight="1" x14ac:dyDescent="0.3">
      <c r="A32" s="56" t="s">
        <v>739</v>
      </c>
      <c r="B32" s="55" t="s">
        <v>800</v>
      </c>
      <c r="C32" s="121">
        <v>0.15</v>
      </c>
      <c r="D32" s="55">
        <v>0</v>
      </c>
      <c r="E32" s="55" t="s">
        <v>822</v>
      </c>
      <c r="F32" s="55" t="s">
        <v>842</v>
      </c>
      <c r="G32" s="55" t="s">
        <v>741</v>
      </c>
      <c r="H32" s="55" t="s">
        <v>799</v>
      </c>
      <c r="I32" s="8" t="s">
        <v>846</v>
      </c>
      <c r="J32" s="56" t="s">
        <v>541</v>
      </c>
      <c r="K32" s="55" t="s">
        <v>541</v>
      </c>
      <c r="L32" s="80" t="s">
        <v>844</v>
      </c>
      <c r="M32" s="55">
        <v>0</v>
      </c>
      <c r="N32" s="55" t="s">
        <v>541</v>
      </c>
      <c r="O32" s="55" t="s">
        <v>847</v>
      </c>
    </row>
    <row r="33" spans="1:15" s="59" customFormat="1" ht="20.7" customHeight="1" x14ac:dyDescent="0.3">
      <c r="A33" s="56" t="s">
        <v>739</v>
      </c>
      <c r="B33" s="55" t="s">
        <v>800</v>
      </c>
      <c r="C33" s="121">
        <v>0.15</v>
      </c>
      <c r="D33" s="55">
        <v>0</v>
      </c>
      <c r="E33" s="55" t="s">
        <v>822</v>
      </c>
      <c r="F33" s="55" t="s">
        <v>842</v>
      </c>
      <c r="G33" s="55" t="s">
        <v>741</v>
      </c>
      <c r="H33" s="55" t="s">
        <v>799</v>
      </c>
      <c r="I33" s="8" t="s">
        <v>846</v>
      </c>
      <c r="J33" s="56" t="s">
        <v>541</v>
      </c>
      <c r="K33" s="55" t="s">
        <v>541</v>
      </c>
      <c r="L33" s="80" t="s">
        <v>844</v>
      </c>
      <c r="M33" s="55">
        <v>0</v>
      </c>
      <c r="N33" s="55" t="s">
        <v>541</v>
      </c>
      <c r="O33" s="55" t="s">
        <v>847</v>
      </c>
    </row>
    <row r="34" spans="1:15" s="59" customFormat="1" ht="20.7" customHeight="1" x14ac:dyDescent="0.3">
      <c r="A34" s="56" t="s">
        <v>739</v>
      </c>
      <c r="B34" s="55" t="s">
        <v>800</v>
      </c>
      <c r="C34" s="121">
        <v>0.2</v>
      </c>
      <c r="D34" s="55">
        <v>0</v>
      </c>
      <c r="E34" s="55" t="s">
        <v>822</v>
      </c>
      <c r="F34" s="55" t="s">
        <v>842</v>
      </c>
      <c r="G34" s="55" t="s">
        <v>741</v>
      </c>
      <c r="H34" s="55" t="s">
        <v>799</v>
      </c>
      <c r="I34" s="8" t="s">
        <v>846</v>
      </c>
      <c r="J34" s="56" t="s">
        <v>541</v>
      </c>
      <c r="K34" s="55" t="s">
        <v>541</v>
      </c>
      <c r="L34" s="80" t="s">
        <v>844</v>
      </c>
      <c r="M34" s="55">
        <v>0</v>
      </c>
      <c r="N34" s="55" t="s">
        <v>541</v>
      </c>
      <c r="O34" s="55" t="s">
        <v>847</v>
      </c>
    </row>
    <row r="35" spans="1:15" s="59" customFormat="1" ht="20.7" customHeight="1" x14ac:dyDescent="0.3">
      <c r="A35" s="56" t="s">
        <v>739</v>
      </c>
      <c r="B35" s="55" t="s">
        <v>800</v>
      </c>
      <c r="C35" s="121">
        <v>0.2</v>
      </c>
      <c r="D35" s="55">
        <v>0</v>
      </c>
      <c r="E35" s="55" t="s">
        <v>822</v>
      </c>
      <c r="F35" s="55" t="s">
        <v>842</v>
      </c>
      <c r="G35" s="55" t="s">
        <v>741</v>
      </c>
      <c r="H35" s="55" t="s">
        <v>799</v>
      </c>
      <c r="I35" s="8" t="s">
        <v>846</v>
      </c>
      <c r="J35" s="56" t="s">
        <v>541</v>
      </c>
      <c r="K35" s="55" t="s">
        <v>541</v>
      </c>
      <c r="L35" s="80" t="s">
        <v>844</v>
      </c>
      <c r="M35" s="55">
        <v>0</v>
      </c>
      <c r="N35" s="55" t="s">
        <v>541</v>
      </c>
      <c r="O35" s="55" t="s">
        <v>847</v>
      </c>
    </row>
    <row r="36" spans="1:15" s="59" customFormat="1" ht="20.7" customHeight="1" x14ac:dyDescent="0.3">
      <c r="A36" s="56" t="s">
        <v>739</v>
      </c>
      <c r="B36" s="55" t="s">
        <v>800</v>
      </c>
      <c r="C36" s="121">
        <v>0.2</v>
      </c>
      <c r="D36" s="55">
        <v>0</v>
      </c>
      <c r="E36" s="55" t="s">
        <v>822</v>
      </c>
      <c r="F36" s="55" t="s">
        <v>842</v>
      </c>
      <c r="G36" s="55" t="s">
        <v>741</v>
      </c>
      <c r="H36" s="55" t="s">
        <v>799</v>
      </c>
      <c r="I36" s="8" t="s">
        <v>846</v>
      </c>
      <c r="J36" s="56" t="s">
        <v>541</v>
      </c>
      <c r="K36" s="55" t="s">
        <v>541</v>
      </c>
      <c r="L36" s="80" t="s">
        <v>844</v>
      </c>
      <c r="M36" s="55">
        <v>0</v>
      </c>
      <c r="N36" s="55" t="s">
        <v>541</v>
      </c>
      <c r="O36" s="55" t="s">
        <v>847</v>
      </c>
    </row>
    <row r="37" spans="1:15" s="59" customFormat="1" ht="30" customHeight="1" x14ac:dyDescent="0.3">
      <c r="A37" s="56" t="s">
        <v>739</v>
      </c>
      <c r="B37" s="55" t="s">
        <v>800</v>
      </c>
      <c r="C37" s="121">
        <v>1</v>
      </c>
      <c r="D37" s="55">
        <v>0</v>
      </c>
      <c r="E37" s="55" t="s">
        <v>822</v>
      </c>
      <c r="F37" s="55" t="s">
        <v>842</v>
      </c>
      <c r="G37" s="55" t="s">
        <v>741</v>
      </c>
      <c r="H37" s="55" t="s">
        <v>799</v>
      </c>
      <c r="I37" s="39" t="s">
        <v>843</v>
      </c>
      <c r="J37" s="56" t="s">
        <v>541</v>
      </c>
      <c r="K37" s="55" t="s">
        <v>541</v>
      </c>
      <c r="L37" s="80" t="s">
        <v>844</v>
      </c>
      <c r="M37" s="55">
        <v>0</v>
      </c>
      <c r="N37" s="55" t="s">
        <v>541</v>
      </c>
      <c r="O37" s="55" t="s">
        <v>845</v>
      </c>
    </row>
    <row r="38" spans="1:15" s="59" customFormat="1" ht="20.7" customHeight="1" x14ac:dyDescent="0.3">
      <c r="A38" s="56" t="s">
        <v>739</v>
      </c>
      <c r="B38" s="55" t="s">
        <v>800</v>
      </c>
      <c r="C38" s="121">
        <v>1.5</v>
      </c>
      <c r="D38" s="55">
        <v>0</v>
      </c>
      <c r="E38" s="55" t="s">
        <v>822</v>
      </c>
      <c r="F38" s="55" t="s">
        <v>842</v>
      </c>
      <c r="G38" s="55" t="s">
        <v>741</v>
      </c>
      <c r="H38" s="55" t="s">
        <v>799</v>
      </c>
      <c r="I38" s="8" t="s">
        <v>848</v>
      </c>
      <c r="J38" s="56" t="s">
        <v>541</v>
      </c>
      <c r="K38" s="55" t="s">
        <v>541</v>
      </c>
      <c r="L38" s="80" t="s">
        <v>844</v>
      </c>
      <c r="M38" s="55">
        <v>0</v>
      </c>
      <c r="N38" s="55" t="s">
        <v>541</v>
      </c>
      <c r="O38" s="55" t="s">
        <v>847</v>
      </c>
    </row>
    <row r="39" spans="1:15" s="59" customFormat="1" ht="20.7" customHeight="1" x14ac:dyDescent="0.3">
      <c r="A39" s="56" t="s">
        <v>739</v>
      </c>
      <c r="B39" s="55" t="s">
        <v>800</v>
      </c>
      <c r="C39" s="121">
        <v>1.5</v>
      </c>
      <c r="D39" s="55">
        <v>0</v>
      </c>
      <c r="E39" s="55" t="s">
        <v>822</v>
      </c>
      <c r="F39" s="55" t="s">
        <v>842</v>
      </c>
      <c r="G39" s="55" t="s">
        <v>741</v>
      </c>
      <c r="H39" s="55" t="s">
        <v>799</v>
      </c>
      <c r="I39" s="8" t="s">
        <v>848</v>
      </c>
      <c r="J39" s="56" t="s">
        <v>541</v>
      </c>
      <c r="K39" s="55" t="s">
        <v>541</v>
      </c>
      <c r="L39" s="80" t="s">
        <v>844</v>
      </c>
      <c r="M39" s="55">
        <v>0</v>
      </c>
      <c r="N39" s="55" t="s">
        <v>541</v>
      </c>
      <c r="O39" s="55" t="s">
        <v>847</v>
      </c>
    </row>
    <row r="40" spans="1:15" s="59" customFormat="1" ht="20.7" customHeight="1" x14ac:dyDescent="0.3">
      <c r="A40" s="56" t="s">
        <v>739</v>
      </c>
      <c r="B40" s="55" t="s">
        <v>800</v>
      </c>
      <c r="C40" s="121">
        <v>1.5</v>
      </c>
      <c r="D40" s="55">
        <v>0</v>
      </c>
      <c r="E40" s="55" t="s">
        <v>822</v>
      </c>
      <c r="F40" s="55" t="s">
        <v>842</v>
      </c>
      <c r="G40" s="55" t="s">
        <v>741</v>
      </c>
      <c r="H40" s="55" t="s">
        <v>799</v>
      </c>
      <c r="I40" s="8" t="s">
        <v>848</v>
      </c>
      <c r="J40" s="56" t="s">
        <v>541</v>
      </c>
      <c r="K40" s="55" t="s">
        <v>541</v>
      </c>
      <c r="L40" s="80" t="s">
        <v>844</v>
      </c>
      <c r="M40" s="55">
        <v>0</v>
      </c>
      <c r="N40" s="55" t="s">
        <v>541</v>
      </c>
      <c r="O40" s="55" t="s">
        <v>847</v>
      </c>
    </row>
    <row r="41" spans="1:15" s="59" customFormat="1" ht="20.7" customHeight="1" x14ac:dyDescent="0.3">
      <c r="A41" s="56" t="s">
        <v>739</v>
      </c>
      <c r="B41" s="55" t="s">
        <v>800</v>
      </c>
      <c r="C41" s="121">
        <v>1.5</v>
      </c>
      <c r="D41" s="55">
        <v>0</v>
      </c>
      <c r="E41" s="55" t="s">
        <v>822</v>
      </c>
      <c r="F41" s="55" t="s">
        <v>842</v>
      </c>
      <c r="G41" s="55" t="s">
        <v>741</v>
      </c>
      <c r="H41" s="55" t="s">
        <v>799</v>
      </c>
      <c r="I41" s="8" t="s">
        <v>848</v>
      </c>
      <c r="J41" s="56" t="s">
        <v>541</v>
      </c>
      <c r="K41" s="55" t="s">
        <v>541</v>
      </c>
      <c r="L41" s="80" t="s">
        <v>844</v>
      </c>
      <c r="M41" s="55">
        <v>0</v>
      </c>
      <c r="N41" s="55" t="s">
        <v>541</v>
      </c>
      <c r="O41" s="55" t="s">
        <v>847</v>
      </c>
    </row>
    <row r="42" spans="1:15" s="59" customFormat="1" ht="20.7" customHeight="1" x14ac:dyDescent="0.3">
      <c r="A42" s="56" t="s">
        <v>739</v>
      </c>
      <c r="B42" s="55" t="s">
        <v>800</v>
      </c>
      <c r="C42" s="121">
        <v>1.5</v>
      </c>
      <c r="D42" s="55">
        <v>0</v>
      </c>
      <c r="E42" s="55" t="s">
        <v>822</v>
      </c>
      <c r="F42" s="55" t="s">
        <v>842</v>
      </c>
      <c r="G42" s="55" t="s">
        <v>741</v>
      </c>
      <c r="H42" s="55" t="s">
        <v>799</v>
      </c>
      <c r="I42" s="8" t="s">
        <v>848</v>
      </c>
      <c r="J42" s="56" t="s">
        <v>541</v>
      </c>
      <c r="K42" s="55" t="s">
        <v>541</v>
      </c>
      <c r="L42" s="80" t="s">
        <v>844</v>
      </c>
      <c r="M42" s="55">
        <v>0</v>
      </c>
      <c r="N42" s="55" t="s">
        <v>541</v>
      </c>
      <c r="O42" s="55" t="s">
        <v>847</v>
      </c>
    </row>
    <row r="43" spans="1:15" s="59" customFormat="1" ht="20.7" customHeight="1" x14ac:dyDescent="0.3">
      <c r="A43" s="56" t="s">
        <v>739</v>
      </c>
      <c r="B43" s="55" t="s">
        <v>800</v>
      </c>
      <c r="C43" s="121">
        <v>1.5</v>
      </c>
      <c r="D43" s="55">
        <v>0</v>
      </c>
      <c r="E43" s="55" t="s">
        <v>822</v>
      </c>
      <c r="F43" s="55" t="s">
        <v>842</v>
      </c>
      <c r="G43" s="55" t="s">
        <v>741</v>
      </c>
      <c r="H43" s="55" t="s">
        <v>799</v>
      </c>
      <c r="I43" s="8" t="s">
        <v>848</v>
      </c>
      <c r="J43" s="56" t="s">
        <v>541</v>
      </c>
      <c r="K43" s="55" t="s">
        <v>541</v>
      </c>
      <c r="L43" s="80" t="s">
        <v>844</v>
      </c>
      <c r="M43" s="55">
        <v>0</v>
      </c>
      <c r="N43" s="55" t="s">
        <v>541</v>
      </c>
      <c r="O43" s="55" t="s">
        <v>847</v>
      </c>
    </row>
    <row r="44" spans="1:15" s="59" customFormat="1" ht="20.7" customHeight="1" x14ac:dyDescent="0.3">
      <c r="A44" s="56" t="s">
        <v>739</v>
      </c>
      <c r="B44" s="55" t="s">
        <v>800</v>
      </c>
      <c r="C44" s="121">
        <v>1.5</v>
      </c>
      <c r="D44" s="55">
        <v>0</v>
      </c>
      <c r="E44" s="55" t="s">
        <v>822</v>
      </c>
      <c r="F44" s="55" t="s">
        <v>842</v>
      </c>
      <c r="G44" s="55" t="s">
        <v>741</v>
      </c>
      <c r="H44" s="55" t="s">
        <v>799</v>
      </c>
      <c r="I44" s="8" t="s">
        <v>848</v>
      </c>
      <c r="J44" s="56" t="s">
        <v>541</v>
      </c>
      <c r="K44" s="55" t="s">
        <v>541</v>
      </c>
      <c r="L44" s="80" t="s">
        <v>844</v>
      </c>
      <c r="M44" s="55">
        <v>0</v>
      </c>
      <c r="N44" s="55" t="s">
        <v>541</v>
      </c>
      <c r="O44" s="55" t="s">
        <v>847</v>
      </c>
    </row>
    <row r="45" spans="1:15" s="59" customFormat="1" ht="22.2" customHeight="1" x14ac:dyDescent="0.3">
      <c r="A45" s="56" t="s">
        <v>757</v>
      </c>
      <c r="B45" s="55" t="s">
        <v>800</v>
      </c>
      <c r="C45" s="121">
        <v>1</v>
      </c>
      <c r="D45" s="55">
        <v>0</v>
      </c>
      <c r="E45" s="55" t="s">
        <v>822</v>
      </c>
      <c r="F45" s="80" t="s">
        <v>823</v>
      </c>
      <c r="G45" s="55" t="s">
        <v>799</v>
      </c>
      <c r="H45" s="55" t="s">
        <v>741</v>
      </c>
      <c r="I45" s="55" t="s">
        <v>541</v>
      </c>
      <c r="J45" s="56" t="s">
        <v>1002</v>
      </c>
      <c r="K45" s="55" t="s">
        <v>824</v>
      </c>
      <c r="L45" s="80" t="s">
        <v>825</v>
      </c>
      <c r="M45" s="55">
        <v>0</v>
      </c>
      <c r="N45" s="55" t="s">
        <v>541</v>
      </c>
      <c r="O45" s="55" t="s">
        <v>826</v>
      </c>
    </row>
    <row r="46" spans="1:15" s="59" customFormat="1" ht="22.2" customHeight="1" x14ac:dyDescent="0.3">
      <c r="A46" s="56" t="s">
        <v>757</v>
      </c>
      <c r="B46" s="55" t="s">
        <v>800</v>
      </c>
      <c r="C46" s="122">
        <v>4.5599999999999996</v>
      </c>
      <c r="D46" s="55">
        <v>0</v>
      </c>
      <c r="E46" s="55" t="s">
        <v>822</v>
      </c>
      <c r="F46" s="80" t="s">
        <v>827</v>
      </c>
      <c r="G46" s="55" t="s">
        <v>799</v>
      </c>
      <c r="H46" s="55" t="s">
        <v>741</v>
      </c>
      <c r="I46" s="55" t="s">
        <v>541</v>
      </c>
      <c r="J46" s="56" t="s">
        <v>1002</v>
      </c>
      <c r="K46" s="55" t="s">
        <v>824</v>
      </c>
      <c r="L46" s="80" t="s">
        <v>828</v>
      </c>
      <c r="M46" s="55">
        <v>0</v>
      </c>
      <c r="N46" s="55" t="s">
        <v>541</v>
      </c>
      <c r="O46" s="55" t="s">
        <v>826</v>
      </c>
    </row>
    <row r="47" spans="1:15" s="59" customFormat="1" ht="22.2" customHeight="1" x14ac:dyDescent="0.3">
      <c r="A47" s="56" t="s">
        <v>757</v>
      </c>
      <c r="B47" s="55" t="s">
        <v>800</v>
      </c>
      <c r="C47" s="122">
        <v>1</v>
      </c>
      <c r="D47" s="55">
        <v>0</v>
      </c>
      <c r="E47" s="55" t="s">
        <v>822</v>
      </c>
      <c r="F47" s="80" t="s">
        <v>829</v>
      </c>
      <c r="G47" s="55" t="s">
        <v>799</v>
      </c>
      <c r="H47" s="55" t="s">
        <v>741</v>
      </c>
      <c r="I47" s="55" t="s">
        <v>541</v>
      </c>
      <c r="J47" s="56" t="s">
        <v>1002</v>
      </c>
      <c r="K47" s="55" t="s">
        <v>824</v>
      </c>
      <c r="L47" s="80" t="s">
        <v>778</v>
      </c>
      <c r="M47" s="55">
        <v>0</v>
      </c>
      <c r="N47" s="55" t="s">
        <v>541</v>
      </c>
      <c r="O47" s="55" t="s">
        <v>826</v>
      </c>
    </row>
    <row r="48" spans="1:15" s="59" customFormat="1" ht="30" customHeight="1" x14ac:dyDescent="0.3">
      <c r="A48" s="56" t="s">
        <v>757</v>
      </c>
      <c r="B48" s="55" t="s">
        <v>800</v>
      </c>
      <c r="C48" s="122">
        <v>3.42</v>
      </c>
      <c r="D48" s="55">
        <v>0</v>
      </c>
      <c r="E48" s="55" t="s">
        <v>822</v>
      </c>
      <c r="F48" s="80" t="s">
        <v>830</v>
      </c>
      <c r="G48" s="55" t="s">
        <v>741</v>
      </c>
      <c r="H48" s="55" t="s">
        <v>799</v>
      </c>
      <c r="I48" s="116" t="s">
        <v>831</v>
      </c>
      <c r="J48" s="56" t="s">
        <v>1002</v>
      </c>
      <c r="K48" s="55" t="s">
        <v>824</v>
      </c>
      <c r="L48" s="80" t="s">
        <v>828</v>
      </c>
      <c r="M48" s="55">
        <v>0</v>
      </c>
      <c r="N48" s="55" t="s">
        <v>541</v>
      </c>
      <c r="O48" s="55" t="s">
        <v>826</v>
      </c>
    </row>
    <row r="49" spans="1:15" s="59" customFormat="1" ht="22.2" customHeight="1" x14ac:dyDescent="0.3">
      <c r="A49" s="56" t="s">
        <v>757</v>
      </c>
      <c r="B49" s="55" t="s">
        <v>800</v>
      </c>
      <c r="C49" s="122">
        <v>0.5</v>
      </c>
      <c r="D49" s="55">
        <v>0</v>
      </c>
      <c r="E49" s="55" t="s">
        <v>822</v>
      </c>
      <c r="F49" s="80" t="s">
        <v>832</v>
      </c>
      <c r="G49" s="55" t="s">
        <v>799</v>
      </c>
      <c r="H49" s="55" t="s">
        <v>741</v>
      </c>
      <c r="I49" s="55" t="s">
        <v>541</v>
      </c>
      <c r="J49" s="56" t="s">
        <v>1002</v>
      </c>
      <c r="K49" s="55" t="s">
        <v>824</v>
      </c>
      <c r="L49" s="80" t="s">
        <v>833</v>
      </c>
      <c r="M49" s="55">
        <v>0</v>
      </c>
      <c r="N49" s="55" t="s">
        <v>541</v>
      </c>
      <c r="O49" s="55" t="s">
        <v>826</v>
      </c>
    </row>
    <row r="50" spans="1:15" s="59" customFormat="1" ht="22.2" customHeight="1" x14ac:dyDescent="0.3">
      <c r="A50" s="56" t="s">
        <v>757</v>
      </c>
      <c r="B50" s="55" t="s">
        <v>800</v>
      </c>
      <c r="C50" s="122">
        <v>3</v>
      </c>
      <c r="D50" s="55">
        <v>0</v>
      </c>
      <c r="E50" s="55" t="s">
        <v>822</v>
      </c>
      <c r="F50" s="80" t="s">
        <v>834</v>
      </c>
      <c r="G50" s="55" t="s">
        <v>799</v>
      </c>
      <c r="H50" s="55" t="s">
        <v>741</v>
      </c>
      <c r="I50" s="55" t="s">
        <v>541</v>
      </c>
      <c r="J50" s="56" t="s">
        <v>1002</v>
      </c>
      <c r="K50" s="55" t="s">
        <v>824</v>
      </c>
      <c r="L50" s="80" t="s">
        <v>833</v>
      </c>
      <c r="M50" s="55">
        <v>0</v>
      </c>
      <c r="N50" s="55" t="s">
        <v>541</v>
      </c>
      <c r="O50" s="55" t="s">
        <v>826</v>
      </c>
    </row>
    <row r="51" spans="1:15" s="59" customFormat="1" ht="22.2" customHeight="1" x14ac:dyDescent="0.3">
      <c r="A51" s="56" t="s">
        <v>757</v>
      </c>
      <c r="B51" s="55" t="s">
        <v>800</v>
      </c>
      <c r="C51" s="122">
        <v>10.26</v>
      </c>
      <c r="D51" s="55">
        <v>0</v>
      </c>
      <c r="E51" s="55" t="s">
        <v>822</v>
      </c>
      <c r="F51" s="80" t="s">
        <v>835</v>
      </c>
      <c r="G51" s="55" t="s">
        <v>799</v>
      </c>
      <c r="H51" s="55" t="s">
        <v>741</v>
      </c>
      <c r="I51" s="55" t="s">
        <v>541</v>
      </c>
      <c r="J51" s="56" t="s">
        <v>1002</v>
      </c>
      <c r="K51" s="55" t="s">
        <v>824</v>
      </c>
      <c r="L51" s="80" t="s">
        <v>788</v>
      </c>
      <c r="M51" s="55">
        <v>0</v>
      </c>
      <c r="N51" s="55" t="s">
        <v>541</v>
      </c>
      <c r="O51" s="55" t="s">
        <v>826</v>
      </c>
    </row>
    <row r="52" spans="1:15" s="59" customFormat="1" ht="22.2" customHeight="1" x14ac:dyDescent="0.3">
      <c r="A52" s="56" t="s">
        <v>757</v>
      </c>
      <c r="B52" s="55" t="s">
        <v>800</v>
      </c>
      <c r="C52" s="122">
        <v>0.5</v>
      </c>
      <c r="D52" s="55">
        <v>0</v>
      </c>
      <c r="E52" s="55" t="s">
        <v>822</v>
      </c>
      <c r="F52" s="80" t="s">
        <v>836</v>
      </c>
      <c r="G52" s="55" t="s">
        <v>799</v>
      </c>
      <c r="H52" s="55" t="s">
        <v>741</v>
      </c>
      <c r="I52" s="55" t="s">
        <v>541</v>
      </c>
      <c r="J52" s="56" t="s">
        <v>1002</v>
      </c>
      <c r="K52" s="55" t="s">
        <v>824</v>
      </c>
      <c r="L52" s="80" t="s">
        <v>837</v>
      </c>
      <c r="M52" s="55">
        <v>0</v>
      </c>
      <c r="N52" s="55" t="s">
        <v>541</v>
      </c>
      <c r="O52" s="55" t="s">
        <v>826</v>
      </c>
    </row>
    <row r="53" spans="1:15" s="59" customFormat="1" ht="22.2" customHeight="1" x14ac:dyDescent="0.3">
      <c r="A53" s="56" t="s">
        <v>757</v>
      </c>
      <c r="B53" s="55" t="s">
        <v>800</v>
      </c>
      <c r="C53" s="122">
        <v>3.1</v>
      </c>
      <c r="D53" s="55">
        <v>0</v>
      </c>
      <c r="E53" s="55" t="s">
        <v>822</v>
      </c>
      <c r="F53" s="80" t="s">
        <v>838</v>
      </c>
      <c r="G53" s="55" t="s">
        <v>799</v>
      </c>
      <c r="H53" s="55" t="s">
        <v>741</v>
      </c>
      <c r="I53" s="55" t="s">
        <v>541</v>
      </c>
      <c r="J53" s="116" t="s">
        <v>838</v>
      </c>
      <c r="K53" s="55" t="s">
        <v>839</v>
      </c>
      <c r="L53" s="80" t="s">
        <v>837</v>
      </c>
      <c r="M53" s="55">
        <v>0</v>
      </c>
      <c r="N53" s="55" t="s">
        <v>541</v>
      </c>
      <c r="O53" s="55" t="s">
        <v>839</v>
      </c>
    </row>
    <row r="54" spans="1:15" s="59" customFormat="1" ht="22.2" customHeight="1" x14ac:dyDescent="0.3">
      <c r="A54" s="56" t="s">
        <v>757</v>
      </c>
      <c r="B54" s="55" t="s">
        <v>800</v>
      </c>
      <c r="C54" s="122">
        <v>3.42</v>
      </c>
      <c r="D54" s="55">
        <v>0</v>
      </c>
      <c r="E54" s="55" t="s">
        <v>822</v>
      </c>
      <c r="F54" s="80" t="s">
        <v>840</v>
      </c>
      <c r="G54" s="55" t="s">
        <v>799</v>
      </c>
      <c r="H54" s="55" t="s">
        <v>741</v>
      </c>
      <c r="I54" s="55" t="s">
        <v>541</v>
      </c>
      <c r="J54" s="116" t="s">
        <v>840</v>
      </c>
      <c r="K54" s="55" t="s">
        <v>839</v>
      </c>
      <c r="L54" s="80" t="s">
        <v>841</v>
      </c>
      <c r="M54" s="55">
        <v>0</v>
      </c>
      <c r="N54" s="55" t="s">
        <v>541</v>
      </c>
      <c r="O54" s="55" t="s">
        <v>839</v>
      </c>
    </row>
    <row r="55" spans="1:15" s="59" customFormat="1" ht="30" customHeight="1" x14ac:dyDescent="0.3">
      <c r="A55" s="56" t="s">
        <v>757</v>
      </c>
      <c r="B55" s="55" t="s">
        <v>800</v>
      </c>
      <c r="C55" s="122">
        <v>3.2000000000000001E-2</v>
      </c>
      <c r="D55" s="55">
        <v>0</v>
      </c>
      <c r="E55" s="55" t="s">
        <v>822</v>
      </c>
      <c r="F55" s="55" t="s">
        <v>842</v>
      </c>
      <c r="G55" s="55" t="s">
        <v>741</v>
      </c>
      <c r="H55" s="55" t="s">
        <v>799</v>
      </c>
      <c r="I55" s="39" t="s">
        <v>843</v>
      </c>
      <c r="J55" s="56" t="s">
        <v>541</v>
      </c>
      <c r="K55" s="55" t="s">
        <v>541</v>
      </c>
      <c r="L55" s="80" t="s">
        <v>844</v>
      </c>
      <c r="M55" s="55">
        <v>0</v>
      </c>
      <c r="N55" s="55" t="s">
        <v>541</v>
      </c>
      <c r="O55" s="55" t="s">
        <v>845</v>
      </c>
    </row>
    <row r="56" spans="1:15" s="59" customFormat="1" ht="20.7" customHeight="1" x14ac:dyDescent="0.3">
      <c r="A56" s="56" t="s">
        <v>757</v>
      </c>
      <c r="B56" s="55" t="s">
        <v>800</v>
      </c>
      <c r="C56" s="122">
        <v>6.5000000000000002E-2</v>
      </c>
      <c r="D56" s="55">
        <v>0</v>
      </c>
      <c r="E56" s="55" t="s">
        <v>822</v>
      </c>
      <c r="F56" s="55" t="s">
        <v>842</v>
      </c>
      <c r="G56" s="55" t="s">
        <v>741</v>
      </c>
      <c r="H56" s="55" t="s">
        <v>799</v>
      </c>
      <c r="I56" s="8" t="s">
        <v>846</v>
      </c>
      <c r="J56" s="56" t="s">
        <v>541</v>
      </c>
      <c r="K56" s="55" t="s">
        <v>541</v>
      </c>
      <c r="L56" s="80" t="s">
        <v>844</v>
      </c>
      <c r="M56" s="55">
        <v>0</v>
      </c>
      <c r="N56" s="55" t="s">
        <v>541</v>
      </c>
      <c r="O56" s="55" t="s">
        <v>847</v>
      </c>
    </row>
    <row r="57" spans="1:15" s="59" customFormat="1" ht="20.7" customHeight="1" x14ac:dyDescent="0.3">
      <c r="A57" s="56" t="s">
        <v>757</v>
      </c>
      <c r="B57" s="55" t="s">
        <v>800</v>
      </c>
      <c r="C57" s="122">
        <v>6.5000000000000002E-2</v>
      </c>
      <c r="D57" s="55">
        <v>0</v>
      </c>
      <c r="E57" s="55" t="s">
        <v>822</v>
      </c>
      <c r="F57" s="55" t="s">
        <v>842</v>
      </c>
      <c r="G57" s="55" t="s">
        <v>741</v>
      </c>
      <c r="H57" s="55" t="s">
        <v>799</v>
      </c>
      <c r="I57" s="8" t="s">
        <v>846</v>
      </c>
      <c r="J57" s="56" t="s">
        <v>541</v>
      </c>
      <c r="K57" s="55" t="s">
        <v>541</v>
      </c>
      <c r="L57" s="80" t="s">
        <v>844</v>
      </c>
      <c r="M57" s="55">
        <v>0</v>
      </c>
      <c r="N57" s="55" t="s">
        <v>541</v>
      </c>
      <c r="O57" s="55" t="s">
        <v>847</v>
      </c>
    </row>
    <row r="58" spans="1:15" s="59" customFormat="1" ht="20.7" customHeight="1" x14ac:dyDescent="0.3">
      <c r="A58" s="56" t="s">
        <v>757</v>
      </c>
      <c r="B58" s="55" t="s">
        <v>800</v>
      </c>
      <c r="C58" s="122">
        <v>6.5000000000000002E-2</v>
      </c>
      <c r="D58" s="55">
        <v>0</v>
      </c>
      <c r="E58" s="55" t="s">
        <v>822</v>
      </c>
      <c r="F58" s="55" t="s">
        <v>842</v>
      </c>
      <c r="G58" s="55" t="s">
        <v>741</v>
      </c>
      <c r="H58" s="55" t="s">
        <v>799</v>
      </c>
      <c r="I58" s="8" t="s">
        <v>846</v>
      </c>
      <c r="J58" s="56" t="s">
        <v>541</v>
      </c>
      <c r="K58" s="55" t="s">
        <v>541</v>
      </c>
      <c r="L58" s="80" t="s">
        <v>844</v>
      </c>
      <c r="M58" s="55">
        <v>0</v>
      </c>
      <c r="N58" s="55" t="s">
        <v>541</v>
      </c>
      <c r="O58" s="55" t="s">
        <v>847</v>
      </c>
    </row>
    <row r="59" spans="1:15" s="59" customFormat="1" ht="20.7" customHeight="1" x14ac:dyDescent="0.3">
      <c r="A59" s="56" t="s">
        <v>757</v>
      </c>
      <c r="B59" s="55" t="s">
        <v>800</v>
      </c>
      <c r="C59" s="122">
        <v>6.5000000000000002E-2</v>
      </c>
      <c r="D59" s="55">
        <v>0</v>
      </c>
      <c r="E59" s="55" t="s">
        <v>822</v>
      </c>
      <c r="F59" s="55" t="s">
        <v>842</v>
      </c>
      <c r="G59" s="55" t="s">
        <v>741</v>
      </c>
      <c r="H59" s="55" t="s">
        <v>799</v>
      </c>
      <c r="I59" s="8" t="s">
        <v>846</v>
      </c>
      <c r="J59" s="56" t="s">
        <v>541</v>
      </c>
      <c r="K59" s="55" t="s">
        <v>541</v>
      </c>
      <c r="L59" s="80" t="s">
        <v>844</v>
      </c>
      <c r="M59" s="55">
        <v>0</v>
      </c>
      <c r="N59" s="55" t="s">
        <v>541</v>
      </c>
      <c r="O59" s="55" t="s">
        <v>847</v>
      </c>
    </row>
    <row r="60" spans="1:15" s="59" customFormat="1" ht="30" customHeight="1" x14ac:dyDescent="0.3">
      <c r="A60" s="56" t="s">
        <v>757</v>
      </c>
      <c r="B60" s="55" t="s">
        <v>800</v>
      </c>
      <c r="C60" s="122">
        <v>7.0000000000000007E-2</v>
      </c>
      <c r="D60" s="55">
        <v>0</v>
      </c>
      <c r="E60" s="55" t="s">
        <v>822</v>
      </c>
      <c r="F60" s="55" t="s">
        <v>842</v>
      </c>
      <c r="G60" s="55" t="s">
        <v>741</v>
      </c>
      <c r="H60" s="55" t="s">
        <v>799</v>
      </c>
      <c r="I60" s="39" t="s">
        <v>843</v>
      </c>
      <c r="J60" s="56" t="s">
        <v>541</v>
      </c>
      <c r="K60" s="55" t="s">
        <v>541</v>
      </c>
      <c r="L60" s="80" t="s">
        <v>844</v>
      </c>
      <c r="M60" s="55">
        <v>0</v>
      </c>
      <c r="N60" s="55" t="s">
        <v>541</v>
      </c>
      <c r="O60" s="55" t="s">
        <v>845</v>
      </c>
    </row>
    <row r="61" spans="1:15" s="59" customFormat="1" ht="30" customHeight="1" x14ac:dyDescent="0.3">
      <c r="A61" s="56" t="s">
        <v>757</v>
      </c>
      <c r="B61" s="55" t="s">
        <v>800</v>
      </c>
      <c r="C61" s="121" t="s">
        <v>990</v>
      </c>
      <c r="D61" s="55">
        <v>0</v>
      </c>
      <c r="E61" s="55" t="s">
        <v>822</v>
      </c>
      <c r="F61" s="55" t="s">
        <v>842</v>
      </c>
      <c r="G61" s="55" t="s">
        <v>741</v>
      </c>
      <c r="H61" s="55" t="s">
        <v>799</v>
      </c>
      <c r="I61" s="39" t="s">
        <v>843</v>
      </c>
      <c r="J61" s="56" t="s">
        <v>541</v>
      </c>
      <c r="K61" s="55" t="s">
        <v>541</v>
      </c>
      <c r="L61" s="80" t="s">
        <v>844</v>
      </c>
      <c r="M61" s="55">
        <v>0</v>
      </c>
      <c r="N61" s="55" t="s">
        <v>541</v>
      </c>
      <c r="O61" s="55" t="s">
        <v>845</v>
      </c>
    </row>
    <row r="62" spans="1:15" s="59" customFormat="1" ht="30" customHeight="1" x14ac:dyDescent="0.3">
      <c r="A62" s="56" t="s">
        <v>757</v>
      </c>
      <c r="B62" s="55" t="s">
        <v>800</v>
      </c>
      <c r="C62" s="121">
        <v>0.1</v>
      </c>
      <c r="D62" s="55">
        <v>0</v>
      </c>
      <c r="E62" s="55" t="s">
        <v>822</v>
      </c>
      <c r="F62" s="55" t="s">
        <v>842</v>
      </c>
      <c r="G62" s="55" t="s">
        <v>741</v>
      </c>
      <c r="H62" s="55" t="s">
        <v>799</v>
      </c>
      <c r="I62" s="39" t="s">
        <v>843</v>
      </c>
      <c r="J62" s="56" t="s">
        <v>541</v>
      </c>
      <c r="K62" s="55" t="s">
        <v>541</v>
      </c>
      <c r="L62" s="80" t="s">
        <v>844</v>
      </c>
      <c r="M62" s="55">
        <v>0</v>
      </c>
      <c r="N62" s="55" t="s">
        <v>541</v>
      </c>
      <c r="O62" s="55" t="s">
        <v>845</v>
      </c>
    </row>
    <row r="63" spans="1:15" s="59" customFormat="1" ht="30" customHeight="1" x14ac:dyDescent="0.3">
      <c r="A63" s="56" t="s">
        <v>757</v>
      </c>
      <c r="B63" s="55" t="s">
        <v>800</v>
      </c>
      <c r="C63" s="121">
        <v>0.1</v>
      </c>
      <c r="D63" s="55">
        <v>0</v>
      </c>
      <c r="E63" s="55" t="s">
        <v>822</v>
      </c>
      <c r="F63" s="55" t="s">
        <v>842</v>
      </c>
      <c r="G63" s="55" t="s">
        <v>741</v>
      </c>
      <c r="H63" s="55" t="s">
        <v>799</v>
      </c>
      <c r="I63" s="39" t="s">
        <v>843</v>
      </c>
      <c r="J63" s="56" t="s">
        <v>541</v>
      </c>
      <c r="K63" s="55" t="s">
        <v>541</v>
      </c>
      <c r="L63" s="80" t="s">
        <v>844</v>
      </c>
      <c r="M63" s="55">
        <v>0</v>
      </c>
      <c r="N63" s="55" t="s">
        <v>541</v>
      </c>
      <c r="O63" s="55" t="s">
        <v>845</v>
      </c>
    </row>
    <row r="64" spans="1:15" s="59" customFormat="1" ht="30" customHeight="1" x14ac:dyDescent="0.3">
      <c r="A64" s="56" t="s">
        <v>757</v>
      </c>
      <c r="B64" s="55" t="s">
        <v>800</v>
      </c>
      <c r="C64" s="121">
        <v>0.1</v>
      </c>
      <c r="D64" s="55">
        <v>0</v>
      </c>
      <c r="E64" s="55" t="s">
        <v>822</v>
      </c>
      <c r="F64" s="55" t="s">
        <v>842</v>
      </c>
      <c r="G64" s="55" t="s">
        <v>741</v>
      </c>
      <c r="H64" s="55" t="s">
        <v>799</v>
      </c>
      <c r="I64" s="39" t="s">
        <v>843</v>
      </c>
      <c r="J64" s="56" t="s">
        <v>541</v>
      </c>
      <c r="K64" s="55" t="s">
        <v>541</v>
      </c>
      <c r="L64" s="80" t="s">
        <v>844</v>
      </c>
      <c r="M64" s="55">
        <v>0</v>
      </c>
      <c r="N64" s="55" t="s">
        <v>541</v>
      </c>
      <c r="O64" s="55" t="s">
        <v>845</v>
      </c>
    </row>
    <row r="65" spans="1:15" s="59" customFormat="1" ht="30" customHeight="1" x14ac:dyDescent="0.3">
      <c r="A65" s="56" t="s">
        <v>757</v>
      </c>
      <c r="B65" s="55" t="s">
        <v>800</v>
      </c>
      <c r="C65" s="121">
        <v>0.1</v>
      </c>
      <c r="D65" s="55">
        <v>0</v>
      </c>
      <c r="E65" s="55" t="s">
        <v>822</v>
      </c>
      <c r="F65" s="55" t="s">
        <v>842</v>
      </c>
      <c r="G65" s="55" t="s">
        <v>741</v>
      </c>
      <c r="H65" s="55" t="s">
        <v>799</v>
      </c>
      <c r="I65" s="39" t="s">
        <v>843</v>
      </c>
      <c r="J65" s="56" t="s">
        <v>541</v>
      </c>
      <c r="K65" s="55" t="s">
        <v>541</v>
      </c>
      <c r="L65" s="80" t="s">
        <v>844</v>
      </c>
      <c r="M65" s="55">
        <v>0</v>
      </c>
      <c r="N65" s="55" t="s">
        <v>541</v>
      </c>
      <c r="O65" s="55" t="s">
        <v>845</v>
      </c>
    </row>
    <row r="66" spans="1:15" s="59" customFormat="1" ht="30" customHeight="1" x14ac:dyDescent="0.3">
      <c r="A66" s="56" t="s">
        <v>757</v>
      </c>
      <c r="B66" s="55" t="s">
        <v>800</v>
      </c>
      <c r="C66" s="121">
        <v>0.1</v>
      </c>
      <c r="D66" s="55">
        <v>0</v>
      </c>
      <c r="E66" s="55" t="s">
        <v>822</v>
      </c>
      <c r="F66" s="55" t="s">
        <v>842</v>
      </c>
      <c r="G66" s="55" t="s">
        <v>741</v>
      </c>
      <c r="H66" s="55" t="s">
        <v>799</v>
      </c>
      <c r="I66" s="39" t="s">
        <v>843</v>
      </c>
      <c r="J66" s="56" t="s">
        <v>541</v>
      </c>
      <c r="K66" s="55" t="s">
        <v>541</v>
      </c>
      <c r="L66" s="80" t="s">
        <v>844</v>
      </c>
      <c r="M66" s="55">
        <v>0</v>
      </c>
      <c r="N66" s="55" t="s">
        <v>541</v>
      </c>
      <c r="O66" s="55" t="s">
        <v>845</v>
      </c>
    </row>
    <row r="67" spans="1:15" s="59" customFormat="1" ht="30" customHeight="1" x14ac:dyDescent="0.3">
      <c r="A67" s="56" t="s">
        <v>757</v>
      </c>
      <c r="B67" s="55" t="s">
        <v>800</v>
      </c>
      <c r="C67" s="121">
        <v>0.1</v>
      </c>
      <c r="D67" s="55">
        <v>0</v>
      </c>
      <c r="E67" s="55" t="s">
        <v>822</v>
      </c>
      <c r="F67" s="55" t="s">
        <v>842</v>
      </c>
      <c r="G67" s="55" t="s">
        <v>741</v>
      </c>
      <c r="H67" s="55" t="s">
        <v>799</v>
      </c>
      <c r="I67" s="39" t="s">
        <v>843</v>
      </c>
      <c r="J67" s="56" t="s">
        <v>541</v>
      </c>
      <c r="K67" s="55" t="s">
        <v>541</v>
      </c>
      <c r="L67" s="80" t="s">
        <v>844</v>
      </c>
      <c r="M67" s="55">
        <v>0</v>
      </c>
      <c r="N67" s="55" t="s">
        <v>541</v>
      </c>
      <c r="O67" s="55" t="s">
        <v>845</v>
      </c>
    </row>
    <row r="68" spans="1:15" s="59" customFormat="1" ht="30" customHeight="1" x14ac:dyDescent="0.3">
      <c r="A68" s="56" t="s">
        <v>757</v>
      </c>
      <c r="B68" s="55" t="s">
        <v>800</v>
      </c>
      <c r="C68" s="121">
        <v>0.1</v>
      </c>
      <c r="D68" s="55">
        <v>0</v>
      </c>
      <c r="E68" s="55" t="s">
        <v>822</v>
      </c>
      <c r="F68" s="55" t="s">
        <v>842</v>
      </c>
      <c r="G68" s="55" t="s">
        <v>741</v>
      </c>
      <c r="H68" s="55" t="s">
        <v>799</v>
      </c>
      <c r="I68" s="39" t="s">
        <v>843</v>
      </c>
      <c r="J68" s="56" t="s">
        <v>541</v>
      </c>
      <c r="K68" s="55" t="s">
        <v>541</v>
      </c>
      <c r="L68" s="80" t="s">
        <v>844</v>
      </c>
      <c r="M68" s="55">
        <v>0</v>
      </c>
      <c r="N68" s="55" t="s">
        <v>541</v>
      </c>
      <c r="O68" s="55" t="s">
        <v>845</v>
      </c>
    </row>
    <row r="69" spans="1:15" s="59" customFormat="1" ht="20.7" customHeight="1" x14ac:dyDescent="0.3">
      <c r="A69" s="56" t="s">
        <v>757</v>
      </c>
      <c r="B69" s="55" t="s">
        <v>800</v>
      </c>
      <c r="C69" s="121">
        <v>0.125</v>
      </c>
      <c r="D69" s="55">
        <v>0</v>
      </c>
      <c r="E69" s="55" t="s">
        <v>822</v>
      </c>
      <c r="F69" s="55" t="s">
        <v>842</v>
      </c>
      <c r="G69" s="55" t="s">
        <v>741</v>
      </c>
      <c r="H69" s="55" t="s">
        <v>799</v>
      </c>
      <c r="I69" s="8" t="s">
        <v>846</v>
      </c>
      <c r="J69" s="56" t="s">
        <v>541</v>
      </c>
      <c r="K69" s="55" t="s">
        <v>541</v>
      </c>
      <c r="L69" s="80" t="s">
        <v>844</v>
      </c>
      <c r="M69" s="55">
        <v>0</v>
      </c>
      <c r="N69" s="55" t="s">
        <v>541</v>
      </c>
      <c r="O69" s="55" t="s">
        <v>847</v>
      </c>
    </row>
    <row r="70" spans="1:15" s="59" customFormat="1" ht="20.7" customHeight="1" x14ac:dyDescent="0.3">
      <c r="A70" s="56" t="s">
        <v>757</v>
      </c>
      <c r="B70" s="55" t="s">
        <v>800</v>
      </c>
      <c r="C70" s="121">
        <v>0.2</v>
      </c>
      <c r="D70" s="55">
        <v>0</v>
      </c>
      <c r="E70" s="55" t="s">
        <v>822</v>
      </c>
      <c r="F70" s="55" t="s">
        <v>842</v>
      </c>
      <c r="G70" s="55" t="s">
        <v>741</v>
      </c>
      <c r="H70" s="55" t="s">
        <v>799</v>
      </c>
      <c r="I70" s="8" t="s">
        <v>846</v>
      </c>
      <c r="J70" s="56" t="s">
        <v>541</v>
      </c>
      <c r="K70" s="55" t="s">
        <v>541</v>
      </c>
      <c r="L70" s="80" t="s">
        <v>844</v>
      </c>
      <c r="M70" s="55">
        <v>0</v>
      </c>
      <c r="N70" s="55" t="s">
        <v>541</v>
      </c>
      <c r="O70" s="55" t="s">
        <v>847</v>
      </c>
    </row>
    <row r="71" spans="1:15" s="59" customFormat="1" ht="20.7" customHeight="1" x14ac:dyDescent="0.3">
      <c r="A71" s="56" t="s">
        <v>757</v>
      </c>
      <c r="B71" s="55" t="s">
        <v>800</v>
      </c>
      <c r="C71" s="121">
        <v>0.2</v>
      </c>
      <c r="D71" s="55">
        <v>0</v>
      </c>
      <c r="E71" s="55" t="s">
        <v>822</v>
      </c>
      <c r="F71" s="55" t="s">
        <v>842</v>
      </c>
      <c r="G71" s="55" t="s">
        <v>741</v>
      </c>
      <c r="H71" s="55" t="s">
        <v>799</v>
      </c>
      <c r="I71" s="8" t="s">
        <v>846</v>
      </c>
      <c r="J71" s="56" t="s">
        <v>541</v>
      </c>
      <c r="K71" s="55" t="s">
        <v>541</v>
      </c>
      <c r="L71" s="80" t="s">
        <v>844</v>
      </c>
      <c r="M71" s="55">
        <v>0</v>
      </c>
      <c r="N71" s="55" t="s">
        <v>541</v>
      </c>
      <c r="O71" s="55" t="s">
        <v>847</v>
      </c>
    </row>
    <row r="72" spans="1:15" s="59" customFormat="1" ht="20.7" customHeight="1" x14ac:dyDescent="0.3">
      <c r="A72" s="56" t="s">
        <v>757</v>
      </c>
      <c r="B72" s="55" t="s">
        <v>800</v>
      </c>
      <c r="C72" s="121">
        <v>0.2</v>
      </c>
      <c r="D72" s="55">
        <v>0</v>
      </c>
      <c r="E72" s="55" t="s">
        <v>822</v>
      </c>
      <c r="F72" s="55" t="s">
        <v>842</v>
      </c>
      <c r="G72" s="55" t="s">
        <v>741</v>
      </c>
      <c r="H72" s="55" t="s">
        <v>799</v>
      </c>
      <c r="I72" s="8" t="s">
        <v>846</v>
      </c>
      <c r="J72" s="56" t="s">
        <v>541</v>
      </c>
      <c r="K72" s="55" t="s">
        <v>541</v>
      </c>
      <c r="L72" s="80" t="s">
        <v>844</v>
      </c>
      <c r="M72" s="55">
        <v>0</v>
      </c>
      <c r="N72" s="55" t="s">
        <v>541</v>
      </c>
      <c r="O72" s="55" t="s">
        <v>847</v>
      </c>
    </row>
    <row r="73" spans="1:15" s="59" customFormat="1" ht="20.7" customHeight="1" x14ac:dyDescent="0.3">
      <c r="A73" s="56" t="s">
        <v>757</v>
      </c>
      <c r="B73" s="55" t="s">
        <v>800</v>
      </c>
      <c r="C73" s="121">
        <v>0.2</v>
      </c>
      <c r="D73" s="55">
        <v>0</v>
      </c>
      <c r="E73" s="55" t="s">
        <v>822</v>
      </c>
      <c r="F73" s="55" t="s">
        <v>842</v>
      </c>
      <c r="G73" s="55" t="s">
        <v>741</v>
      </c>
      <c r="H73" s="55" t="s">
        <v>799</v>
      </c>
      <c r="I73" s="8" t="s">
        <v>846</v>
      </c>
      <c r="J73" s="56" t="s">
        <v>541</v>
      </c>
      <c r="K73" s="55" t="s">
        <v>541</v>
      </c>
      <c r="L73" s="80" t="s">
        <v>844</v>
      </c>
      <c r="M73" s="55">
        <v>0</v>
      </c>
      <c r="N73" s="55" t="s">
        <v>541</v>
      </c>
      <c r="O73" s="55" t="s">
        <v>847</v>
      </c>
    </row>
    <row r="74" spans="1:15" s="59" customFormat="1" ht="20.7" customHeight="1" x14ac:dyDescent="0.3">
      <c r="A74" s="56" t="s">
        <v>757</v>
      </c>
      <c r="B74" s="55" t="s">
        <v>800</v>
      </c>
      <c r="C74" s="121">
        <v>0.2</v>
      </c>
      <c r="D74" s="55">
        <v>0</v>
      </c>
      <c r="E74" s="55" t="s">
        <v>822</v>
      </c>
      <c r="F74" s="55" t="s">
        <v>842</v>
      </c>
      <c r="G74" s="55" t="s">
        <v>741</v>
      </c>
      <c r="H74" s="55" t="s">
        <v>799</v>
      </c>
      <c r="I74" s="8" t="s">
        <v>846</v>
      </c>
      <c r="J74" s="56" t="s">
        <v>541</v>
      </c>
      <c r="K74" s="55" t="s">
        <v>541</v>
      </c>
      <c r="L74" s="80" t="s">
        <v>844</v>
      </c>
      <c r="M74" s="55">
        <v>0</v>
      </c>
      <c r="N74" s="55" t="s">
        <v>541</v>
      </c>
      <c r="O74" s="55" t="s">
        <v>847</v>
      </c>
    </row>
    <row r="75" spans="1:15" s="59" customFormat="1" ht="20.7" customHeight="1" x14ac:dyDescent="0.3">
      <c r="A75" s="56" t="s">
        <v>757</v>
      </c>
      <c r="B75" s="55" t="s">
        <v>800</v>
      </c>
      <c r="C75" s="121">
        <v>0.2</v>
      </c>
      <c r="D75" s="55">
        <v>0</v>
      </c>
      <c r="E75" s="55" t="s">
        <v>822</v>
      </c>
      <c r="F75" s="55" t="s">
        <v>842</v>
      </c>
      <c r="G75" s="55" t="s">
        <v>741</v>
      </c>
      <c r="H75" s="55" t="s">
        <v>799</v>
      </c>
      <c r="I75" s="8" t="s">
        <v>846</v>
      </c>
      <c r="J75" s="56" t="s">
        <v>541</v>
      </c>
      <c r="K75" s="55" t="s">
        <v>541</v>
      </c>
      <c r="L75" s="80" t="s">
        <v>844</v>
      </c>
      <c r="M75" s="55">
        <v>0</v>
      </c>
      <c r="N75" s="55" t="s">
        <v>541</v>
      </c>
      <c r="O75" s="55" t="s">
        <v>847</v>
      </c>
    </row>
    <row r="76" spans="1:15" s="59" customFormat="1" ht="20.7" customHeight="1" x14ac:dyDescent="0.3">
      <c r="A76" s="56" t="s">
        <v>757</v>
      </c>
      <c r="B76" s="55" t="s">
        <v>800</v>
      </c>
      <c r="C76" s="121">
        <v>0.2</v>
      </c>
      <c r="D76" s="55">
        <v>0</v>
      </c>
      <c r="E76" s="55" t="s">
        <v>822</v>
      </c>
      <c r="F76" s="55" t="s">
        <v>842</v>
      </c>
      <c r="G76" s="55" t="s">
        <v>741</v>
      </c>
      <c r="H76" s="55" t="s">
        <v>799</v>
      </c>
      <c r="I76" s="8" t="s">
        <v>846</v>
      </c>
      <c r="J76" s="56" t="s">
        <v>541</v>
      </c>
      <c r="K76" s="55" t="s">
        <v>541</v>
      </c>
      <c r="L76" s="80" t="s">
        <v>844</v>
      </c>
      <c r="M76" s="55">
        <v>0</v>
      </c>
      <c r="N76" s="55" t="s">
        <v>541</v>
      </c>
      <c r="O76" s="55" t="s">
        <v>847</v>
      </c>
    </row>
    <row r="77" spans="1:15" s="59" customFormat="1" ht="20.7" customHeight="1" x14ac:dyDescent="0.3">
      <c r="A77" s="56" t="s">
        <v>757</v>
      </c>
      <c r="B77" s="55" t="s">
        <v>800</v>
      </c>
      <c r="C77" s="121">
        <v>0.2</v>
      </c>
      <c r="D77" s="55">
        <v>0</v>
      </c>
      <c r="E77" s="55" t="s">
        <v>822</v>
      </c>
      <c r="F77" s="55" t="s">
        <v>842</v>
      </c>
      <c r="G77" s="55" t="s">
        <v>741</v>
      </c>
      <c r="H77" s="55" t="s">
        <v>799</v>
      </c>
      <c r="I77" s="8" t="s">
        <v>846</v>
      </c>
      <c r="J77" s="56" t="s">
        <v>541</v>
      </c>
      <c r="K77" s="55" t="s">
        <v>541</v>
      </c>
      <c r="L77" s="80" t="s">
        <v>844</v>
      </c>
      <c r="M77" s="55">
        <v>0</v>
      </c>
      <c r="N77" s="55" t="s">
        <v>541</v>
      </c>
      <c r="O77" s="55" t="s">
        <v>847</v>
      </c>
    </row>
    <row r="78" spans="1:15" s="59" customFormat="1" ht="30" customHeight="1" x14ac:dyDescent="0.3">
      <c r="A78" s="56" t="s">
        <v>757</v>
      </c>
      <c r="B78" s="55" t="s">
        <v>800</v>
      </c>
      <c r="C78" s="121">
        <v>1</v>
      </c>
      <c r="D78" s="55">
        <v>0</v>
      </c>
      <c r="E78" s="55" t="s">
        <v>822</v>
      </c>
      <c r="F78" s="55" t="s">
        <v>842</v>
      </c>
      <c r="G78" s="55" t="s">
        <v>741</v>
      </c>
      <c r="H78" s="55" t="s">
        <v>799</v>
      </c>
      <c r="I78" s="39" t="s">
        <v>843</v>
      </c>
      <c r="J78" s="56" t="s">
        <v>541</v>
      </c>
      <c r="K78" s="55" t="s">
        <v>541</v>
      </c>
      <c r="L78" s="80" t="s">
        <v>844</v>
      </c>
      <c r="M78" s="55">
        <v>0</v>
      </c>
      <c r="N78" s="55" t="s">
        <v>541</v>
      </c>
      <c r="O78" s="55" t="s">
        <v>845</v>
      </c>
    </row>
    <row r="79" spans="1:15" s="59" customFormat="1" ht="30" customHeight="1" x14ac:dyDescent="0.3">
      <c r="A79" s="56" t="s">
        <v>757</v>
      </c>
      <c r="B79" s="55" t="s">
        <v>800</v>
      </c>
      <c r="C79" s="121">
        <v>1</v>
      </c>
      <c r="D79" s="55">
        <v>0</v>
      </c>
      <c r="E79" s="55" t="s">
        <v>822</v>
      </c>
      <c r="F79" s="55" t="s">
        <v>842</v>
      </c>
      <c r="G79" s="55" t="s">
        <v>741</v>
      </c>
      <c r="H79" s="55" t="s">
        <v>799</v>
      </c>
      <c r="I79" s="39" t="s">
        <v>843</v>
      </c>
      <c r="J79" s="56" t="s">
        <v>541</v>
      </c>
      <c r="K79" s="55" t="s">
        <v>541</v>
      </c>
      <c r="L79" s="80" t="s">
        <v>844</v>
      </c>
      <c r="M79" s="55">
        <v>0</v>
      </c>
      <c r="N79" s="55" t="s">
        <v>541</v>
      </c>
      <c r="O79" s="55" t="s">
        <v>845</v>
      </c>
    </row>
    <row r="80" spans="1:15" s="59" customFormat="1" ht="20.7" customHeight="1" x14ac:dyDescent="0.3">
      <c r="A80" s="56" t="s">
        <v>757</v>
      </c>
      <c r="B80" s="55" t="s">
        <v>800</v>
      </c>
      <c r="C80" s="121">
        <v>1.5</v>
      </c>
      <c r="D80" s="55">
        <v>0</v>
      </c>
      <c r="E80" s="55" t="s">
        <v>822</v>
      </c>
      <c r="F80" s="55" t="s">
        <v>842</v>
      </c>
      <c r="G80" s="55" t="s">
        <v>741</v>
      </c>
      <c r="H80" s="55" t="s">
        <v>799</v>
      </c>
      <c r="I80" s="8" t="s">
        <v>848</v>
      </c>
      <c r="J80" s="56" t="s">
        <v>541</v>
      </c>
      <c r="K80" s="55" t="s">
        <v>541</v>
      </c>
      <c r="L80" s="80" t="s">
        <v>844</v>
      </c>
      <c r="M80" s="55">
        <v>0</v>
      </c>
      <c r="N80" s="55" t="s">
        <v>541</v>
      </c>
      <c r="O80" s="55" t="s">
        <v>847</v>
      </c>
    </row>
    <row r="81" spans="1:15" s="59" customFormat="1" ht="20.7" customHeight="1" x14ac:dyDescent="0.3">
      <c r="A81" s="56" t="s">
        <v>757</v>
      </c>
      <c r="B81" s="55" t="s">
        <v>800</v>
      </c>
      <c r="C81" s="121">
        <v>1.5</v>
      </c>
      <c r="D81" s="55">
        <v>0</v>
      </c>
      <c r="E81" s="55" t="s">
        <v>822</v>
      </c>
      <c r="F81" s="55" t="s">
        <v>842</v>
      </c>
      <c r="G81" s="55" t="s">
        <v>741</v>
      </c>
      <c r="H81" s="55" t="s">
        <v>799</v>
      </c>
      <c r="I81" s="8" t="s">
        <v>848</v>
      </c>
      <c r="J81" s="56" t="s">
        <v>541</v>
      </c>
      <c r="K81" s="55" t="s">
        <v>541</v>
      </c>
      <c r="L81" s="80" t="s">
        <v>844</v>
      </c>
      <c r="M81" s="55">
        <v>0</v>
      </c>
      <c r="N81" s="55" t="s">
        <v>541</v>
      </c>
      <c r="O81" s="55" t="s">
        <v>847</v>
      </c>
    </row>
    <row r="82" spans="1:15" s="59" customFormat="1" ht="20.7" customHeight="1" x14ac:dyDescent="0.3">
      <c r="A82" s="56" t="s">
        <v>757</v>
      </c>
      <c r="B82" s="55" t="s">
        <v>800</v>
      </c>
      <c r="C82" s="121">
        <v>1.5</v>
      </c>
      <c r="D82" s="55">
        <v>0</v>
      </c>
      <c r="E82" s="55" t="s">
        <v>822</v>
      </c>
      <c r="F82" s="55" t="s">
        <v>842</v>
      </c>
      <c r="G82" s="55" t="s">
        <v>741</v>
      </c>
      <c r="H82" s="55" t="s">
        <v>799</v>
      </c>
      <c r="I82" s="8" t="s">
        <v>848</v>
      </c>
      <c r="J82" s="56" t="s">
        <v>541</v>
      </c>
      <c r="K82" s="55" t="s">
        <v>541</v>
      </c>
      <c r="L82" s="80" t="s">
        <v>844</v>
      </c>
      <c r="M82" s="55">
        <v>0</v>
      </c>
      <c r="N82" s="55" t="s">
        <v>541</v>
      </c>
      <c r="O82" s="55" t="s">
        <v>847</v>
      </c>
    </row>
    <row r="83" spans="1:15" s="59" customFormat="1" ht="20.7" customHeight="1" x14ac:dyDescent="0.3">
      <c r="A83" s="56" t="s">
        <v>757</v>
      </c>
      <c r="B83" s="55" t="s">
        <v>800</v>
      </c>
      <c r="C83" s="121">
        <v>1.5</v>
      </c>
      <c r="D83" s="55">
        <v>0</v>
      </c>
      <c r="E83" s="55" t="s">
        <v>822</v>
      </c>
      <c r="F83" s="55" t="s">
        <v>842</v>
      </c>
      <c r="G83" s="55" t="s">
        <v>741</v>
      </c>
      <c r="H83" s="55" t="s">
        <v>799</v>
      </c>
      <c r="I83" s="8" t="s">
        <v>848</v>
      </c>
      <c r="J83" s="56" t="s">
        <v>541</v>
      </c>
      <c r="K83" s="55" t="s">
        <v>541</v>
      </c>
      <c r="L83" s="80" t="s">
        <v>844</v>
      </c>
      <c r="M83" s="55">
        <v>0</v>
      </c>
      <c r="N83" s="55" t="s">
        <v>541</v>
      </c>
      <c r="O83" s="55" t="s">
        <v>847</v>
      </c>
    </row>
    <row r="84" spans="1:15" s="59" customFormat="1" ht="20.7" customHeight="1" x14ac:dyDescent="0.3">
      <c r="A84" s="56" t="s">
        <v>757</v>
      </c>
      <c r="B84" s="55" t="s">
        <v>800</v>
      </c>
      <c r="C84" s="121">
        <v>1.5</v>
      </c>
      <c r="D84" s="55">
        <v>0</v>
      </c>
      <c r="E84" s="55" t="s">
        <v>822</v>
      </c>
      <c r="F84" s="55" t="s">
        <v>842</v>
      </c>
      <c r="G84" s="55" t="s">
        <v>741</v>
      </c>
      <c r="H84" s="55" t="s">
        <v>799</v>
      </c>
      <c r="I84" s="8" t="s">
        <v>848</v>
      </c>
      <c r="J84" s="56" t="s">
        <v>541</v>
      </c>
      <c r="K84" s="55" t="s">
        <v>541</v>
      </c>
      <c r="L84" s="80" t="s">
        <v>844</v>
      </c>
      <c r="M84" s="55">
        <v>0</v>
      </c>
      <c r="N84" s="55" t="s">
        <v>541</v>
      </c>
      <c r="O84" s="55" t="s">
        <v>847</v>
      </c>
    </row>
    <row r="85" spans="1:15" s="59" customFormat="1" ht="20.7" customHeight="1" x14ac:dyDescent="0.3">
      <c r="A85" s="56" t="s">
        <v>757</v>
      </c>
      <c r="B85" s="55" t="s">
        <v>800</v>
      </c>
      <c r="C85" s="121">
        <v>1.5</v>
      </c>
      <c r="D85" s="55">
        <v>0</v>
      </c>
      <c r="E85" s="55" t="s">
        <v>822</v>
      </c>
      <c r="F85" s="55" t="s">
        <v>842</v>
      </c>
      <c r="G85" s="55" t="s">
        <v>741</v>
      </c>
      <c r="H85" s="55" t="s">
        <v>799</v>
      </c>
      <c r="I85" s="8" t="s">
        <v>848</v>
      </c>
      <c r="J85" s="56" t="s">
        <v>541</v>
      </c>
      <c r="K85" s="55" t="s">
        <v>541</v>
      </c>
      <c r="L85" s="80" t="s">
        <v>844</v>
      </c>
      <c r="M85" s="55">
        <v>0</v>
      </c>
      <c r="N85" s="55" t="s">
        <v>541</v>
      </c>
      <c r="O85" s="55" t="s">
        <v>847</v>
      </c>
    </row>
    <row r="86" spans="1:15" s="59" customFormat="1" ht="20.7" customHeight="1" x14ac:dyDescent="0.3">
      <c r="A86" s="56" t="s">
        <v>757</v>
      </c>
      <c r="B86" s="55" t="s">
        <v>800</v>
      </c>
      <c r="C86" s="121">
        <v>1.5</v>
      </c>
      <c r="D86" s="55">
        <v>0</v>
      </c>
      <c r="E86" s="55" t="s">
        <v>822</v>
      </c>
      <c r="F86" s="55" t="s">
        <v>842</v>
      </c>
      <c r="G86" s="55" t="s">
        <v>741</v>
      </c>
      <c r="H86" s="55" t="s">
        <v>799</v>
      </c>
      <c r="I86" s="8" t="s">
        <v>848</v>
      </c>
      <c r="J86" s="56" t="s">
        <v>541</v>
      </c>
      <c r="K86" s="55" t="s">
        <v>541</v>
      </c>
      <c r="L86" s="80" t="s">
        <v>844</v>
      </c>
      <c r="M86" s="55">
        <v>0</v>
      </c>
      <c r="N86" s="55" t="s">
        <v>541</v>
      </c>
      <c r="O86" s="55" t="s">
        <v>847</v>
      </c>
    </row>
    <row r="87" spans="1:15" s="59" customFormat="1" ht="30" customHeight="1" x14ac:dyDescent="0.3">
      <c r="A87" s="56" t="s">
        <v>757</v>
      </c>
      <c r="B87" s="55" t="s">
        <v>800</v>
      </c>
      <c r="C87" s="122">
        <v>2</v>
      </c>
      <c r="D87" s="55">
        <v>0</v>
      </c>
      <c r="E87" s="55" t="s">
        <v>822</v>
      </c>
      <c r="F87" s="55" t="s">
        <v>842</v>
      </c>
      <c r="G87" s="55" t="s">
        <v>741</v>
      </c>
      <c r="H87" s="55" t="s">
        <v>799</v>
      </c>
      <c r="I87" s="39" t="s">
        <v>843</v>
      </c>
      <c r="J87" s="56" t="s">
        <v>541</v>
      </c>
      <c r="K87" s="55" t="s">
        <v>541</v>
      </c>
      <c r="L87" s="80" t="s">
        <v>844</v>
      </c>
      <c r="M87" s="55">
        <v>0</v>
      </c>
      <c r="N87" s="55" t="s">
        <v>541</v>
      </c>
      <c r="O87" s="55" t="s">
        <v>845</v>
      </c>
    </row>
    <row r="88" spans="1:15" s="59" customFormat="1" ht="30" customHeight="1" x14ac:dyDescent="0.3">
      <c r="A88" s="56" t="s">
        <v>757</v>
      </c>
      <c r="B88" s="55" t="s">
        <v>800</v>
      </c>
      <c r="C88" s="122">
        <v>2</v>
      </c>
      <c r="D88" s="55">
        <v>0</v>
      </c>
      <c r="E88" s="55" t="s">
        <v>822</v>
      </c>
      <c r="F88" s="55" t="s">
        <v>842</v>
      </c>
      <c r="G88" s="55" t="s">
        <v>741</v>
      </c>
      <c r="H88" s="55" t="s">
        <v>799</v>
      </c>
      <c r="I88" s="39" t="s">
        <v>843</v>
      </c>
      <c r="J88" s="56" t="s">
        <v>541</v>
      </c>
      <c r="K88" s="55" t="s">
        <v>541</v>
      </c>
      <c r="L88" s="80" t="s">
        <v>844</v>
      </c>
      <c r="M88" s="55">
        <v>0</v>
      </c>
      <c r="N88" s="55" t="s">
        <v>541</v>
      </c>
      <c r="O88" s="55" t="s">
        <v>845</v>
      </c>
    </row>
    <row r="89" spans="1:15" s="59" customFormat="1" ht="30" customHeight="1" x14ac:dyDescent="0.3">
      <c r="A89" s="56" t="s">
        <v>757</v>
      </c>
      <c r="B89" s="55" t="s">
        <v>800</v>
      </c>
      <c r="C89" s="122">
        <v>2</v>
      </c>
      <c r="D89" s="55">
        <v>0</v>
      </c>
      <c r="E89" s="55" t="s">
        <v>822</v>
      </c>
      <c r="F89" s="55" t="s">
        <v>842</v>
      </c>
      <c r="G89" s="55" t="s">
        <v>741</v>
      </c>
      <c r="H89" s="55" t="s">
        <v>799</v>
      </c>
      <c r="I89" s="39" t="s">
        <v>843</v>
      </c>
      <c r="J89" s="56" t="s">
        <v>541</v>
      </c>
      <c r="K89" s="55" t="s">
        <v>541</v>
      </c>
      <c r="L89" s="80" t="s">
        <v>844</v>
      </c>
      <c r="M89" s="55">
        <v>0</v>
      </c>
      <c r="N89" s="55" t="s">
        <v>541</v>
      </c>
      <c r="O89" s="55" t="s">
        <v>845</v>
      </c>
    </row>
    <row r="90" spans="1:15" s="59" customFormat="1" ht="20.7" customHeight="1" x14ac:dyDescent="0.3">
      <c r="A90" s="56" t="s">
        <v>757</v>
      </c>
      <c r="B90" s="55" t="s">
        <v>800</v>
      </c>
      <c r="C90" s="122">
        <v>2</v>
      </c>
      <c r="D90" s="55">
        <v>0</v>
      </c>
      <c r="E90" s="55" t="s">
        <v>822</v>
      </c>
      <c r="F90" s="55" t="s">
        <v>842</v>
      </c>
      <c r="G90" s="55" t="s">
        <v>741</v>
      </c>
      <c r="H90" s="55" t="s">
        <v>799</v>
      </c>
      <c r="I90" s="8" t="s">
        <v>846</v>
      </c>
      <c r="J90" s="56" t="s">
        <v>541</v>
      </c>
      <c r="K90" s="55" t="s">
        <v>541</v>
      </c>
      <c r="L90" s="80" t="s">
        <v>844</v>
      </c>
      <c r="M90" s="55">
        <v>0</v>
      </c>
      <c r="N90" s="55" t="s">
        <v>541</v>
      </c>
      <c r="O90" s="55" t="s">
        <v>847</v>
      </c>
    </row>
    <row r="91" spans="1:15" s="59" customFormat="1" ht="20.7" customHeight="1" x14ac:dyDescent="0.3">
      <c r="A91" s="56" t="s">
        <v>757</v>
      </c>
      <c r="B91" s="55" t="s">
        <v>800</v>
      </c>
      <c r="C91" s="122">
        <v>2</v>
      </c>
      <c r="D91" s="55">
        <v>0</v>
      </c>
      <c r="E91" s="55" t="s">
        <v>822</v>
      </c>
      <c r="F91" s="55" t="s">
        <v>842</v>
      </c>
      <c r="G91" s="55" t="s">
        <v>741</v>
      </c>
      <c r="H91" s="55" t="s">
        <v>799</v>
      </c>
      <c r="I91" s="8" t="s">
        <v>846</v>
      </c>
      <c r="J91" s="56" t="s">
        <v>541</v>
      </c>
      <c r="K91" s="55" t="s">
        <v>541</v>
      </c>
      <c r="L91" s="80" t="s">
        <v>844</v>
      </c>
      <c r="M91" s="55">
        <v>0</v>
      </c>
      <c r="N91" s="55" t="s">
        <v>541</v>
      </c>
      <c r="O91" s="55" t="s">
        <v>847</v>
      </c>
    </row>
    <row r="92" spans="1:15" s="59" customFormat="1" ht="20.7" customHeight="1" x14ac:dyDescent="0.3">
      <c r="A92" s="56" t="s">
        <v>757</v>
      </c>
      <c r="B92" s="55" t="s">
        <v>800</v>
      </c>
      <c r="C92" s="122">
        <v>2</v>
      </c>
      <c r="D92" s="55">
        <v>0</v>
      </c>
      <c r="E92" s="55" t="s">
        <v>822</v>
      </c>
      <c r="F92" s="55" t="s">
        <v>842</v>
      </c>
      <c r="G92" s="55" t="s">
        <v>741</v>
      </c>
      <c r="H92" s="55" t="s">
        <v>799</v>
      </c>
      <c r="I92" s="8" t="s">
        <v>846</v>
      </c>
      <c r="J92" s="56" t="s">
        <v>541</v>
      </c>
      <c r="K92" s="55" t="s">
        <v>541</v>
      </c>
      <c r="L92" s="80" t="s">
        <v>844</v>
      </c>
      <c r="M92" s="55">
        <v>0</v>
      </c>
      <c r="N92" s="55" t="s">
        <v>541</v>
      </c>
      <c r="O92" s="55" t="s">
        <v>847</v>
      </c>
    </row>
    <row r="93" spans="1:15" s="59" customFormat="1" ht="20.7" customHeight="1" x14ac:dyDescent="0.3">
      <c r="A93" s="56" t="s">
        <v>757</v>
      </c>
      <c r="B93" s="55" t="s">
        <v>800</v>
      </c>
      <c r="C93" s="122">
        <v>2</v>
      </c>
      <c r="D93" s="55">
        <v>0</v>
      </c>
      <c r="E93" s="55" t="s">
        <v>822</v>
      </c>
      <c r="F93" s="55" t="s">
        <v>842</v>
      </c>
      <c r="G93" s="55" t="s">
        <v>741</v>
      </c>
      <c r="H93" s="55" t="s">
        <v>799</v>
      </c>
      <c r="I93" s="8" t="s">
        <v>846</v>
      </c>
      <c r="J93" s="56" t="s">
        <v>541</v>
      </c>
      <c r="K93" s="55" t="s">
        <v>541</v>
      </c>
      <c r="L93" s="80" t="s">
        <v>844</v>
      </c>
      <c r="M93" s="55">
        <v>0</v>
      </c>
      <c r="N93" s="55" t="s">
        <v>541</v>
      </c>
      <c r="O93" s="55" t="s">
        <v>847</v>
      </c>
    </row>
    <row r="94" spans="1:15" s="59" customFormat="1" ht="20.7" customHeight="1" x14ac:dyDescent="0.3">
      <c r="A94" s="56" t="s">
        <v>757</v>
      </c>
      <c r="B94" s="55" t="s">
        <v>800</v>
      </c>
      <c r="C94" s="122">
        <v>2</v>
      </c>
      <c r="D94" s="55">
        <v>0</v>
      </c>
      <c r="E94" s="55" t="s">
        <v>822</v>
      </c>
      <c r="F94" s="55" t="s">
        <v>842</v>
      </c>
      <c r="G94" s="55" t="s">
        <v>741</v>
      </c>
      <c r="H94" s="55" t="s">
        <v>799</v>
      </c>
      <c r="I94" s="8" t="s">
        <v>846</v>
      </c>
      <c r="J94" s="56" t="s">
        <v>541</v>
      </c>
      <c r="K94" s="55" t="s">
        <v>541</v>
      </c>
      <c r="L94" s="80" t="s">
        <v>844</v>
      </c>
      <c r="M94" s="55">
        <v>0</v>
      </c>
      <c r="N94" s="55" t="s">
        <v>541</v>
      </c>
      <c r="O94" s="55" t="s">
        <v>847</v>
      </c>
    </row>
    <row r="95" spans="1:15" s="59" customFormat="1" ht="20.7" customHeight="1" x14ac:dyDescent="0.3">
      <c r="A95" s="56" t="s">
        <v>757</v>
      </c>
      <c r="B95" s="55" t="s">
        <v>800</v>
      </c>
      <c r="C95" s="122">
        <v>2</v>
      </c>
      <c r="D95" s="55">
        <v>0</v>
      </c>
      <c r="E95" s="55" t="s">
        <v>822</v>
      </c>
      <c r="F95" s="55" t="s">
        <v>842</v>
      </c>
      <c r="G95" s="55" t="s">
        <v>741</v>
      </c>
      <c r="H95" s="55" t="s">
        <v>799</v>
      </c>
      <c r="I95" s="8" t="s">
        <v>846</v>
      </c>
      <c r="J95" s="56" t="s">
        <v>541</v>
      </c>
      <c r="K95" s="55" t="s">
        <v>541</v>
      </c>
      <c r="L95" s="80" t="s">
        <v>844</v>
      </c>
      <c r="M95" s="55">
        <v>0</v>
      </c>
      <c r="N95" s="55" t="s">
        <v>541</v>
      </c>
      <c r="O95" s="55" t="s">
        <v>847</v>
      </c>
    </row>
    <row r="96" spans="1:15" s="59" customFormat="1" ht="20.7" customHeight="1" x14ac:dyDescent="0.3">
      <c r="A96" s="56" t="s">
        <v>757</v>
      </c>
      <c r="B96" s="55" t="s">
        <v>800</v>
      </c>
      <c r="C96" s="122">
        <v>2</v>
      </c>
      <c r="D96" s="55">
        <v>0</v>
      </c>
      <c r="E96" s="55" t="s">
        <v>822</v>
      </c>
      <c r="F96" s="55" t="s">
        <v>842</v>
      </c>
      <c r="G96" s="55" t="s">
        <v>741</v>
      </c>
      <c r="H96" s="55" t="s">
        <v>799</v>
      </c>
      <c r="I96" s="8" t="s">
        <v>846</v>
      </c>
      <c r="J96" s="56" t="s">
        <v>541</v>
      </c>
      <c r="K96" s="55" t="s">
        <v>541</v>
      </c>
      <c r="L96" s="80" t="s">
        <v>844</v>
      </c>
      <c r="M96" s="55">
        <v>0</v>
      </c>
      <c r="N96" s="55" t="s">
        <v>541</v>
      </c>
      <c r="O96" s="55" t="s">
        <v>847</v>
      </c>
    </row>
    <row r="97" spans="1:15" s="59" customFormat="1" ht="20.7" customHeight="1" x14ac:dyDescent="0.3">
      <c r="A97" s="56" t="s">
        <v>757</v>
      </c>
      <c r="B97" s="55" t="s">
        <v>800</v>
      </c>
      <c r="C97" s="122">
        <v>2</v>
      </c>
      <c r="D97" s="55">
        <v>0</v>
      </c>
      <c r="E97" s="55" t="s">
        <v>822</v>
      </c>
      <c r="F97" s="55" t="s">
        <v>842</v>
      </c>
      <c r="G97" s="55" t="s">
        <v>741</v>
      </c>
      <c r="H97" s="55" t="s">
        <v>799</v>
      </c>
      <c r="I97" s="8" t="s">
        <v>846</v>
      </c>
      <c r="J97" s="56" t="s">
        <v>541</v>
      </c>
      <c r="K97" s="55" t="s">
        <v>541</v>
      </c>
      <c r="L97" s="80" t="s">
        <v>844</v>
      </c>
      <c r="M97" s="55">
        <v>0</v>
      </c>
      <c r="N97" s="55" t="s">
        <v>541</v>
      </c>
      <c r="O97" s="55" t="s">
        <v>847</v>
      </c>
    </row>
    <row r="98" spans="1:15" s="59" customFormat="1" ht="20.7" customHeight="1" x14ac:dyDescent="0.3">
      <c r="A98" s="56" t="s">
        <v>757</v>
      </c>
      <c r="B98" s="55" t="s">
        <v>800</v>
      </c>
      <c r="C98" s="122">
        <v>2</v>
      </c>
      <c r="D98" s="55">
        <v>0</v>
      </c>
      <c r="E98" s="55" t="s">
        <v>822</v>
      </c>
      <c r="F98" s="55" t="s">
        <v>842</v>
      </c>
      <c r="G98" s="55" t="s">
        <v>741</v>
      </c>
      <c r="H98" s="55" t="s">
        <v>799</v>
      </c>
      <c r="I98" s="8" t="s">
        <v>846</v>
      </c>
      <c r="J98" s="56" t="s">
        <v>541</v>
      </c>
      <c r="K98" s="55" t="s">
        <v>541</v>
      </c>
      <c r="L98" s="80" t="s">
        <v>844</v>
      </c>
      <c r="M98" s="55">
        <v>0</v>
      </c>
      <c r="N98" s="55" t="s">
        <v>541</v>
      </c>
      <c r="O98" s="55" t="s">
        <v>847</v>
      </c>
    </row>
  </sheetData>
  <phoneticPr fontId="19"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82AA"/>
  </sheetPr>
  <dimension ref="A1:T24"/>
  <sheetViews>
    <sheetView zoomScaleNormal="100" workbookViewId="0"/>
  </sheetViews>
  <sheetFormatPr defaultColWidth="8.6640625" defaultRowHeight="15.6" x14ac:dyDescent="0.3"/>
  <cols>
    <col min="1" max="1" width="23.33203125" style="3" customWidth="1"/>
    <col min="2" max="2" width="24.88671875" style="3" customWidth="1"/>
    <col min="3" max="5" width="14.44140625" style="3" customWidth="1"/>
    <col min="6" max="6" width="27.88671875" style="3" customWidth="1"/>
    <col min="7" max="8" width="14.44140625" style="3" customWidth="1"/>
    <col min="9" max="10" width="18.44140625" style="3" customWidth="1"/>
    <col min="11" max="11" width="18" style="139" customWidth="1"/>
    <col min="12" max="12" width="14.44140625" style="139" customWidth="1"/>
    <col min="13" max="14" width="14.44140625" style="3" customWidth="1"/>
    <col min="15" max="15" width="18.33203125" style="3" customWidth="1"/>
    <col min="16" max="16" width="18.6640625" style="3" customWidth="1"/>
    <col min="17" max="17" width="19.33203125" style="3" customWidth="1"/>
    <col min="18" max="18" width="17.6640625" style="3" customWidth="1"/>
    <col min="19" max="19" width="18.33203125" style="3" customWidth="1"/>
    <col min="20" max="20" width="22.33203125" style="3" customWidth="1"/>
    <col min="21" max="16384" width="8.6640625" style="3"/>
  </cols>
  <sheetData>
    <row r="1" spans="1:20" ht="18" x14ac:dyDescent="0.3">
      <c r="A1" s="29" t="s">
        <v>849</v>
      </c>
      <c r="B1" s="144"/>
      <c r="C1" s="11"/>
      <c r="D1" s="11"/>
      <c r="E1" s="11"/>
      <c r="F1" s="11"/>
      <c r="G1" s="11"/>
    </row>
    <row r="2" spans="1:20" x14ac:dyDescent="0.3">
      <c r="A2" s="3" t="s">
        <v>1017</v>
      </c>
    </row>
    <row r="4" spans="1:20" s="78" customFormat="1" ht="62.4" x14ac:dyDescent="0.3">
      <c r="A4" s="70" t="s">
        <v>718</v>
      </c>
      <c r="B4" s="70" t="s">
        <v>761</v>
      </c>
      <c r="C4" s="70" t="s">
        <v>791</v>
      </c>
      <c r="D4" s="70" t="s">
        <v>764</v>
      </c>
      <c r="E4" s="70" t="s">
        <v>765</v>
      </c>
      <c r="F4" s="70" t="s">
        <v>850</v>
      </c>
      <c r="G4" s="70" t="s">
        <v>851</v>
      </c>
      <c r="H4" s="70" t="s">
        <v>852</v>
      </c>
      <c r="I4" s="70" t="s">
        <v>853</v>
      </c>
      <c r="J4" s="70" t="s">
        <v>854</v>
      </c>
      <c r="K4" s="142" t="s">
        <v>855</v>
      </c>
      <c r="L4" s="142" t="s">
        <v>856</v>
      </c>
      <c r="M4" s="70" t="s">
        <v>857</v>
      </c>
      <c r="N4" s="70" t="s">
        <v>858</v>
      </c>
      <c r="O4" s="70" t="s">
        <v>859</v>
      </c>
      <c r="P4" s="70" t="s">
        <v>860</v>
      </c>
      <c r="Q4" s="70" t="s">
        <v>861</v>
      </c>
      <c r="R4" s="70" t="s">
        <v>862</v>
      </c>
      <c r="S4" s="70" t="s">
        <v>863</v>
      </c>
      <c r="T4" s="30" t="s">
        <v>409</v>
      </c>
    </row>
    <row r="5" spans="1:20" s="59" customFormat="1" ht="16.8" customHeight="1" x14ac:dyDescent="0.3">
      <c r="A5" s="60" t="s">
        <v>739</v>
      </c>
      <c r="B5" s="60" t="s">
        <v>756</v>
      </c>
      <c r="C5" s="107" t="s">
        <v>784</v>
      </c>
      <c r="D5" s="61">
        <v>7.65</v>
      </c>
      <c r="E5" s="61">
        <v>7.65</v>
      </c>
      <c r="F5" s="60" t="s">
        <v>864</v>
      </c>
      <c r="G5" s="68">
        <v>45168</v>
      </c>
      <c r="H5" s="71">
        <v>0.14861111111111111</v>
      </c>
      <c r="I5" s="68">
        <v>45168</v>
      </c>
      <c r="J5" s="71">
        <v>0.7402777777777777</v>
      </c>
      <c r="K5" s="226">
        <v>0.6</v>
      </c>
      <c r="L5" s="227">
        <v>14</v>
      </c>
      <c r="M5" s="149">
        <v>1</v>
      </c>
      <c r="N5" s="149">
        <v>0</v>
      </c>
      <c r="O5" s="149">
        <v>1</v>
      </c>
      <c r="P5" s="149">
        <v>0</v>
      </c>
      <c r="Q5" s="149">
        <v>0</v>
      </c>
      <c r="R5" s="106">
        <v>45168.618750000001</v>
      </c>
      <c r="S5" s="106">
        <v>45168.740277777775</v>
      </c>
      <c r="T5" s="61"/>
    </row>
    <row r="6" spans="1:20" customFormat="1" x14ac:dyDescent="0.3">
      <c r="A6" s="61" t="s">
        <v>739</v>
      </c>
      <c r="B6" s="61" t="s">
        <v>746</v>
      </c>
      <c r="C6" s="61" t="s">
        <v>784</v>
      </c>
      <c r="D6" s="105">
        <v>364.00001817853399</v>
      </c>
      <c r="E6" s="105">
        <v>0</v>
      </c>
      <c r="F6" s="61" t="s">
        <v>507</v>
      </c>
      <c r="G6" s="68">
        <v>45168</v>
      </c>
      <c r="H6" s="140">
        <v>45168.103472222225</v>
      </c>
      <c r="I6" s="68">
        <v>45168.777083333334</v>
      </c>
      <c r="J6" s="140">
        <v>45168.777083333334</v>
      </c>
      <c r="K6" s="226">
        <v>0.67</v>
      </c>
      <c r="L6" s="227">
        <v>16.1666666666666</v>
      </c>
      <c r="M6" s="149">
        <v>1702</v>
      </c>
      <c r="N6" s="149">
        <v>1538</v>
      </c>
      <c r="O6" s="149">
        <v>149</v>
      </c>
      <c r="P6" s="149">
        <v>183</v>
      </c>
      <c r="Q6" s="149">
        <v>438</v>
      </c>
      <c r="R6" s="106">
        <v>45168.618750000001</v>
      </c>
      <c r="S6" s="141">
        <v>45168.777083333334</v>
      </c>
      <c r="T6" s="61"/>
    </row>
    <row r="7" spans="1:20" customFormat="1" x14ac:dyDescent="0.3">
      <c r="A7" s="61" t="s">
        <v>739</v>
      </c>
      <c r="B7" s="61" t="s">
        <v>747</v>
      </c>
      <c r="C7" s="61" t="s">
        <v>784</v>
      </c>
      <c r="D7" s="105">
        <v>307.060574996166</v>
      </c>
      <c r="E7" s="105">
        <v>0</v>
      </c>
      <c r="F7" s="61" t="s">
        <v>507</v>
      </c>
      <c r="G7" s="68">
        <v>45168</v>
      </c>
      <c r="H7" s="140">
        <v>45168.083333333336</v>
      </c>
      <c r="I7" s="68">
        <v>45168.783333333333</v>
      </c>
      <c r="J7" s="140">
        <v>45168.783333333333</v>
      </c>
      <c r="K7" s="226">
        <v>0.7</v>
      </c>
      <c r="L7" s="227">
        <v>16.8</v>
      </c>
      <c r="M7" s="149">
        <v>897</v>
      </c>
      <c r="N7" s="149">
        <v>799</v>
      </c>
      <c r="O7" s="149">
        <v>82</v>
      </c>
      <c r="P7" s="149">
        <v>106</v>
      </c>
      <c r="Q7" s="149">
        <v>158</v>
      </c>
      <c r="R7" s="106">
        <v>45168.618750000001</v>
      </c>
      <c r="S7" s="141">
        <v>45168.783333333333</v>
      </c>
      <c r="T7" s="61"/>
    </row>
    <row r="8" spans="1:20" s="200" customFormat="1" x14ac:dyDescent="0.3">
      <c r="A8" s="193" t="s">
        <v>739</v>
      </c>
      <c r="B8" s="193" t="s">
        <v>749</v>
      </c>
      <c r="C8" s="193" t="s">
        <v>784</v>
      </c>
      <c r="D8" s="194">
        <v>264.56395850613399</v>
      </c>
      <c r="E8" s="194">
        <v>0</v>
      </c>
      <c r="F8" s="193" t="s">
        <v>507</v>
      </c>
      <c r="G8" s="195">
        <v>45168</v>
      </c>
      <c r="H8" s="196">
        <v>45168.085416666669</v>
      </c>
      <c r="I8" s="195">
        <v>45168.799305555556</v>
      </c>
      <c r="J8" s="196">
        <v>45168.799305555556</v>
      </c>
      <c r="K8" s="228">
        <v>0.71</v>
      </c>
      <c r="L8" s="229">
        <v>17.133333333333301</v>
      </c>
      <c r="M8" s="197">
        <v>1800</v>
      </c>
      <c r="N8" s="197">
        <v>1629</v>
      </c>
      <c r="O8" s="197">
        <v>169</v>
      </c>
      <c r="P8" s="197">
        <v>198</v>
      </c>
      <c r="Q8" s="197">
        <v>554</v>
      </c>
      <c r="R8" s="198">
        <v>45168.618750000001</v>
      </c>
      <c r="S8" s="199">
        <v>45168.799305555556</v>
      </c>
      <c r="T8" s="193"/>
    </row>
    <row r="9" spans="1:20" customFormat="1" x14ac:dyDescent="0.3">
      <c r="A9" s="61" t="s">
        <v>739</v>
      </c>
      <c r="B9" s="61" t="s">
        <v>663</v>
      </c>
      <c r="C9" s="61" t="s">
        <v>784</v>
      </c>
      <c r="D9" s="105">
        <v>251.17965848793</v>
      </c>
      <c r="E9" s="105">
        <v>0</v>
      </c>
      <c r="F9" s="61" t="s">
        <v>507</v>
      </c>
      <c r="G9" s="68">
        <v>45168</v>
      </c>
      <c r="H9" s="140">
        <v>45168.084027777775</v>
      </c>
      <c r="I9" s="68">
        <v>45169.48541666667</v>
      </c>
      <c r="J9" s="140">
        <v>45169.48541666667</v>
      </c>
      <c r="K9" s="226">
        <v>1.37</v>
      </c>
      <c r="L9" s="227">
        <v>32.9166666666666</v>
      </c>
      <c r="M9" s="149">
        <v>245</v>
      </c>
      <c r="N9" s="149">
        <v>224</v>
      </c>
      <c r="O9" s="149">
        <v>17</v>
      </c>
      <c r="P9" s="149">
        <v>23</v>
      </c>
      <c r="Q9" s="149">
        <v>63</v>
      </c>
      <c r="R9" s="106">
        <v>45168.618750000001</v>
      </c>
      <c r="S9" s="141">
        <v>45169.48541666667</v>
      </c>
      <c r="T9" s="61"/>
    </row>
    <row r="10" spans="1:20" customFormat="1" x14ac:dyDescent="0.3">
      <c r="A10" s="61" t="s">
        <v>739</v>
      </c>
      <c r="B10" s="61" t="s">
        <v>740</v>
      </c>
      <c r="C10" s="61" t="s">
        <v>778</v>
      </c>
      <c r="D10" s="105">
        <v>143.83061843041199</v>
      </c>
      <c r="E10" s="105">
        <v>0</v>
      </c>
      <c r="F10" s="61" t="s">
        <v>507</v>
      </c>
      <c r="G10" s="68">
        <v>45168</v>
      </c>
      <c r="H10" s="140">
        <v>45168.070833333331</v>
      </c>
      <c r="I10" s="68">
        <v>45168.773611111108</v>
      </c>
      <c r="J10" s="140">
        <v>45168.773611111108</v>
      </c>
      <c r="K10" s="226">
        <v>0.7</v>
      </c>
      <c r="L10" s="227">
        <v>16.8333333333333</v>
      </c>
      <c r="M10" s="149">
        <v>83</v>
      </c>
      <c r="N10" s="149">
        <v>79</v>
      </c>
      <c r="O10" s="149">
        <v>4</v>
      </c>
      <c r="P10" s="149">
        <v>14</v>
      </c>
      <c r="Q10" s="149">
        <v>24</v>
      </c>
      <c r="R10" s="106">
        <v>45168.618750000001</v>
      </c>
      <c r="S10" s="141">
        <v>45168.773611111108</v>
      </c>
      <c r="T10" s="61"/>
    </row>
    <row r="11" spans="1:20" customFormat="1" x14ac:dyDescent="0.3">
      <c r="A11" s="61" t="s">
        <v>739</v>
      </c>
      <c r="B11" s="61" t="s">
        <v>742</v>
      </c>
      <c r="C11" s="61" t="s">
        <v>778</v>
      </c>
      <c r="D11" s="105">
        <v>516.85218126569202</v>
      </c>
      <c r="E11" s="105">
        <v>0</v>
      </c>
      <c r="F11" s="61" t="s">
        <v>507</v>
      </c>
      <c r="G11" s="68">
        <v>45168</v>
      </c>
      <c r="H11" s="140">
        <v>45168.069444444445</v>
      </c>
      <c r="I11" s="68">
        <v>45168.736805555556</v>
      </c>
      <c r="J11" s="140">
        <v>45168.736805555556</v>
      </c>
      <c r="K11" s="226">
        <v>0.67</v>
      </c>
      <c r="L11" s="227">
        <v>16.016666666666602</v>
      </c>
      <c r="M11" s="149">
        <v>991</v>
      </c>
      <c r="N11" s="149">
        <v>850</v>
      </c>
      <c r="O11" s="149">
        <v>110</v>
      </c>
      <c r="P11" s="149">
        <v>108</v>
      </c>
      <c r="Q11" s="149">
        <v>194</v>
      </c>
      <c r="R11" s="106">
        <v>45168.618750000001</v>
      </c>
      <c r="S11" s="141">
        <v>45168.736805555556</v>
      </c>
      <c r="T11" s="61"/>
    </row>
    <row r="12" spans="1:20" customFormat="1" x14ac:dyDescent="0.3">
      <c r="A12" s="61" t="s">
        <v>739</v>
      </c>
      <c r="B12" s="61" t="s">
        <v>748</v>
      </c>
      <c r="C12" s="61" t="s">
        <v>785</v>
      </c>
      <c r="D12" s="105">
        <v>468.52101240000002</v>
      </c>
      <c r="E12" s="105">
        <v>1.4814033992512901E-3</v>
      </c>
      <c r="F12" s="61" t="s">
        <v>507</v>
      </c>
      <c r="G12" s="68">
        <v>45168</v>
      </c>
      <c r="H12" s="140">
        <v>45168.173611111109</v>
      </c>
      <c r="I12" s="68">
        <v>45168.759722222225</v>
      </c>
      <c r="J12" s="140">
        <v>45168.759722222225</v>
      </c>
      <c r="K12" s="226">
        <v>0.59</v>
      </c>
      <c r="L12" s="227">
        <v>14.066666666666601</v>
      </c>
      <c r="M12" s="149">
        <v>1762</v>
      </c>
      <c r="N12" s="149">
        <v>1431</v>
      </c>
      <c r="O12" s="149">
        <v>189</v>
      </c>
      <c r="P12" s="149">
        <v>111</v>
      </c>
      <c r="Q12" s="149">
        <v>581</v>
      </c>
      <c r="R12" s="106">
        <v>45168.638888888891</v>
      </c>
      <c r="S12" s="141">
        <v>45168.759722222225</v>
      </c>
      <c r="T12" s="61"/>
    </row>
    <row r="13" spans="1:20" customFormat="1" x14ac:dyDescent="0.3">
      <c r="A13" s="61" t="s">
        <v>739</v>
      </c>
      <c r="B13" s="61" t="s">
        <v>650</v>
      </c>
      <c r="C13" s="61" t="s">
        <v>785</v>
      </c>
      <c r="D13" s="105">
        <v>434.94195557230199</v>
      </c>
      <c r="E13" s="105">
        <v>0</v>
      </c>
      <c r="F13" s="61" t="s">
        <v>507</v>
      </c>
      <c r="G13" s="68">
        <v>45168</v>
      </c>
      <c r="H13" s="140">
        <v>45168.17083333333</v>
      </c>
      <c r="I13" s="68">
        <v>45168.802083333336</v>
      </c>
      <c r="J13" s="140">
        <v>45168.802083333336</v>
      </c>
      <c r="K13" s="226">
        <v>0.63</v>
      </c>
      <c r="L13" s="227">
        <v>15.15</v>
      </c>
      <c r="M13" s="149">
        <v>1245</v>
      </c>
      <c r="N13" s="149">
        <v>1005</v>
      </c>
      <c r="O13" s="149">
        <v>136</v>
      </c>
      <c r="P13" s="149">
        <v>82</v>
      </c>
      <c r="Q13" s="149">
        <v>481</v>
      </c>
      <c r="R13" s="106">
        <v>45168.638888888891</v>
      </c>
      <c r="S13" s="141">
        <v>45168.802083333336</v>
      </c>
      <c r="T13" s="61"/>
    </row>
    <row r="14" spans="1:20" customFormat="1" x14ac:dyDescent="0.3">
      <c r="A14" s="61" t="s">
        <v>739</v>
      </c>
      <c r="B14" s="61" t="s">
        <v>654</v>
      </c>
      <c r="C14" s="61" t="s">
        <v>785</v>
      </c>
      <c r="D14" s="105">
        <v>576.33351513156094</v>
      </c>
      <c r="E14" s="105">
        <v>0</v>
      </c>
      <c r="F14" s="61" t="s">
        <v>507</v>
      </c>
      <c r="G14" s="68">
        <v>45168</v>
      </c>
      <c r="H14" s="140">
        <v>45168.170138888891</v>
      </c>
      <c r="I14" s="68">
        <v>45168.840277777781</v>
      </c>
      <c r="J14" s="140">
        <v>45168.840277777781</v>
      </c>
      <c r="K14" s="226">
        <v>0.67</v>
      </c>
      <c r="L14" s="227">
        <v>16.066666666666599</v>
      </c>
      <c r="M14" s="149">
        <v>1127</v>
      </c>
      <c r="N14" s="149">
        <v>867</v>
      </c>
      <c r="O14" s="149">
        <v>117</v>
      </c>
      <c r="P14" s="149">
        <v>58</v>
      </c>
      <c r="Q14" s="149">
        <v>353</v>
      </c>
      <c r="R14" s="106">
        <v>45168.638888888891</v>
      </c>
      <c r="S14" s="141">
        <v>45168.840277777781</v>
      </c>
      <c r="T14" s="61"/>
    </row>
    <row r="15" spans="1:20" customFormat="1" x14ac:dyDescent="0.3">
      <c r="A15" s="61" t="s">
        <v>739</v>
      </c>
      <c r="B15" s="61" t="s">
        <v>752</v>
      </c>
      <c r="C15" s="61" t="s">
        <v>779</v>
      </c>
      <c r="D15" s="105">
        <v>282.05042346552102</v>
      </c>
      <c r="E15" s="105">
        <v>0</v>
      </c>
      <c r="F15" s="61" t="s">
        <v>507</v>
      </c>
      <c r="G15" s="68">
        <v>45168</v>
      </c>
      <c r="H15" s="140">
        <v>45168.17083333333</v>
      </c>
      <c r="I15" s="68">
        <v>45168.745138888888</v>
      </c>
      <c r="J15" s="140">
        <v>45168.745138888888</v>
      </c>
      <c r="K15" s="226">
        <v>0.56999999999999995</v>
      </c>
      <c r="L15" s="227">
        <v>13.783333333333299</v>
      </c>
      <c r="M15" s="149">
        <v>752</v>
      </c>
      <c r="N15" s="149">
        <v>529</v>
      </c>
      <c r="O15" s="149">
        <v>150</v>
      </c>
      <c r="P15" s="149">
        <v>27</v>
      </c>
      <c r="Q15" s="149">
        <v>189</v>
      </c>
      <c r="R15" s="106">
        <v>45168.618750000001</v>
      </c>
      <c r="S15" s="141">
        <v>45168.745138888888</v>
      </c>
      <c r="T15" s="61"/>
    </row>
    <row r="16" spans="1:20" customFormat="1" x14ac:dyDescent="0.3">
      <c r="A16" s="61" t="s">
        <v>739</v>
      </c>
      <c r="B16" s="61" t="s">
        <v>750</v>
      </c>
      <c r="C16" s="61" t="s">
        <v>781</v>
      </c>
      <c r="D16" s="105">
        <v>794.256130798924</v>
      </c>
      <c r="E16" s="105">
        <v>0</v>
      </c>
      <c r="F16" s="61" t="s">
        <v>507</v>
      </c>
      <c r="G16" s="68">
        <v>45168</v>
      </c>
      <c r="H16" s="140">
        <v>45168.169444444444</v>
      </c>
      <c r="I16" s="68">
        <v>45168.713888888888</v>
      </c>
      <c r="J16" s="140">
        <v>45168.713888888888</v>
      </c>
      <c r="K16" s="226">
        <v>0.54</v>
      </c>
      <c r="L16" s="227">
        <v>13.066666666666601</v>
      </c>
      <c r="M16" s="149">
        <v>1365</v>
      </c>
      <c r="N16" s="149">
        <v>756</v>
      </c>
      <c r="O16" s="149">
        <v>296</v>
      </c>
      <c r="P16" s="149">
        <v>57</v>
      </c>
      <c r="Q16" s="149">
        <v>187</v>
      </c>
      <c r="R16" s="106">
        <v>45168.618750000001</v>
      </c>
      <c r="S16" s="141">
        <v>45168.713888888888</v>
      </c>
      <c r="T16" s="61"/>
    </row>
    <row r="17" spans="1:20" customFormat="1" x14ac:dyDescent="0.3">
      <c r="A17" s="61" t="s">
        <v>739</v>
      </c>
      <c r="B17" s="61" t="s">
        <v>658</v>
      </c>
      <c r="C17" s="61" t="s">
        <v>782</v>
      </c>
      <c r="D17" s="105">
        <v>402.62428027235001</v>
      </c>
      <c r="E17" s="105">
        <v>0</v>
      </c>
      <c r="F17" s="61" t="s">
        <v>507</v>
      </c>
      <c r="G17" s="68">
        <v>45168</v>
      </c>
      <c r="H17" s="140">
        <v>45168.245833333334</v>
      </c>
      <c r="I17" s="68">
        <v>45168.72152777778</v>
      </c>
      <c r="J17" s="140">
        <v>45168.72152777778</v>
      </c>
      <c r="K17" s="226">
        <v>0.48</v>
      </c>
      <c r="L17" s="227">
        <v>11.4166666666666</v>
      </c>
      <c r="M17" s="149">
        <v>2154</v>
      </c>
      <c r="N17" s="149">
        <v>1866</v>
      </c>
      <c r="O17" s="149">
        <v>257</v>
      </c>
      <c r="P17" s="149">
        <v>189</v>
      </c>
      <c r="Q17" s="149">
        <v>672</v>
      </c>
      <c r="R17" s="106">
        <v>45168.618750000001</v>
      </c>
      <c r="S17" s="141">
        <v>45168.72152777778</v>
      </c>
      <c r="T17" s="61"/>
    </row>
    <row r="18" spans="1:20" customFormat="1" x14ac:dyDescent="0.3">
      <c r="A18" s="61" t="s">
        <v>739</v>
      </c>
      <c r="B18" s="61" t="s">
        <v>751</v>
      </c>
      <c r="C18" s="61" t="s">
        <v>787</v>
      </c>
      <c r="D18" s="105">
        <v>575.57168061811103</v>
      </c>
      <c r="E18" s="105">
        <v>0</v>
      </c>
      <c r="F18" s="61" t="s">
        <v>507</v>
      </c>
      <c r="G18" s="68">
        <v>45168</v>
      </c>
      <c r="H18" s="140">
        <v>45168.177777777775</v>
      </c>
      <c r="I18" s="68">
        <v>45168.729861111111</v>
      </c>
      <c r="J18" s="140">
        <v>45168.729861111111</v>
      </c>
      <c r="K18" s="226">
        <v>0.55000000000000004</v>
      </c>
      <c r="L18" s="227">
        <v>13.216666666666599</v>
      </c>
      <c r="M18" s="149">
        <v>2027</v>
      </c>
      <c r="N18" s="149">
        <v>1494</v>
      </c>
      <c r="O18" s="149">
        <v>293</v>
      </c>
      <c r="P18" s="149">
        <v>122</v>
      </c>
      <c r="Q18" s="149">
        <v>448</v>
      </c>
      <c r="R18" s="106">
        <v>45168.618750000001</v>
      </c>
      <c r="S18" s="141">
        <v>45168.729861111111</v>
      </c>
      <c r="T18" s="61"/>
    </row>
    <row r="19" spans="1:20" customFormat="1" x14ac:dyDescent="0.3">
      <c r="A19" s="61" t="s">
        <v>757</v>
      </c>
      <c r="B19" s="61" t="s">
        <v>658</v>
      </c>
      <c r="C19" s="61" t="s">
        <v>782</v>
      </c>
      <c r="D19" s="105">
        <v>402.62428027235001</v>
      </c>
      <c r="E19" s="105">
        <v>0</v>
      </c>
      <c r="F19" s="61" t="s">
        <v>507</v>
      </c>
      <c r="G19" s="68">
        <v>45190</v>
      </c>
      <c r="H19" s="140">
        <v>45190.10833333333</v>
      </c>
      <c r="I19" s="68">
        <v>45190.585416666669</v>
      </c>
      <c r="J19" s="140">
        <v>45190.585416666669</v>
      </c>
      <c r="K19" s="226">
        <v>0.48</v>
      </c>
      <c r="L19" s="227">
        <v>11.45</v>
      </c>
      <c r="M19" s="149">
        <v>2155</v>
      </c>
      <c r="N19" s="149">
        <v>1868</v>
      </c>
      <c r="O19" s="149">
        <v>256</v>
      </c>
      <c r="P19" s="149">
        <v>188</v>
      </c>
      <c r="Q19" s="149">
        <v>689</v>
      </c>
      <c r="R19" s="106">
        <v>45190.488194444442</v>
      </c>
      <c r="S19" s="141">
        <v>45190.585416666669</v>
      </c>
      <c r="T19" s="61"/>
    </row>
    <row r="20" spans="1:20" customFormat="1" x14ac:dyDescent="0.3">
      <c r="A20" s="61" t="s">
        <v>757</v>
      </c>
      <c r="B20" s="61" t="s">
        <v>758</v>
      </c>
      <c r="C20" s="61" t="s">
        <v>788</v>
      </c>
      <c r="D20" s="105">
        <v>413.11849228703397</v>
      </c>
      <c r="E20" s="105">
        <v>0</v>
      </c>
      <c r="F20" s="61" t="s">
        <v>507</v>
      </c>
      <c r="G20" s="68">
        <v>45190</v>
      </c>
      <c r="H20" s="140">
        <v>45190.142361111109</v>
      </c>
      <c r="I20" s="68">
        <v>45190.5625</v>
      </c>
      <c r="J20" s="140">
        <v>45190.5625</v>
      </c>
      <c r="K20" s="226">
        <v>0.42</v>
      </c>
      <c r="L20" s="227">
        <v>10.0833333333333</v>
      </c>
      <c r="M20" s="149">
        <v>1621</v>
      </c>
      <c r="N20" s="149">
        <v>1278</v>
      </c>
      <c r="O20" s="149">
        <v>231</v>
      </c>
      <c r="P20" s="149">
        <v>74</v>
      </c>
      <c r="Q20" s="149">
        <v>181</v>
      </c>
      <c r="R20" s="106">
        <v>45190.488194444442</v>
      </c>
      <c r="S20" s="141">
        <v>45190.5625</v>
      </c>
      <c r="T20" s="61"/>
    </row>
    <row r="21" spans="1:20" customFormat="1" x14ac:dyDescent="0.3">
      <c r="A21" s="61" t="s">
        <v>757</v>
      </c>
      <c r="B21" s="61" t="s">
        <v>650</v>
      </c>
      <c r="C21" s="61" t="s">
        <v>785</v>
      </c>
      <c r="D21" s="105">
        <v>434.94195557230199</v>
      </c>
      <c r="E21" s="105">
        <v>0</v>
      </c>
      <c r="F21" s="61" t="s">
        <v>507</v>
      </c>
      <c r="G21" s="68">
        <v>45189</v>
      </c>
      <c r="H21" s="140">
        <v>45189.97152777778</v>
      </c>
      <c r="I21" s="68">
        <v>45190.656944444447</v>
      </c>
      <c r="J21" s="140">
        <v>45190.656944444447</v>
      </c>
      <c r="K21" s="226">
        <v>0.69</v>
      </c>
      <c r="L21" s="227">
        <v>16.45</v>
      </c>
      <c r="M21" s="149">
        <v>1247</v>
      </c>
      <c r="N21" s="149">
        <v>1006</v>
      </c>
      <c r="O21" s="149">
        <v>137</v>
      </c>
      <c r="P21" s="149">
        <v>80</v>
      </c>
      <c r="Q21" s="149">
        <v>486</v>
      </c>
      <c r="R21" s="106">
        <v>45190.543749999997</v>
      </c>
      <c r="S21" s="141">
        <v>45190.656944444447</v>
      </c>
      <c r="T21" s="61"/>
    </row>
    <row r="22" spans="1:20" customFormat="1" ht="15.6" customHeight="1" x14ac:dyDescent="0.3">
      <c r="A22" s="61" t="s">
        <v>757</v>
      </c>
      <c r="B22" s="61" t="s">
        <v>654</v>
      </c>
      <c r="C22" s="61" t="s">
        <v>785</v>
      </c>
      <c r="D22" s="105">
        <v>576.32889250000005</v>
      </c>
      <c r="E22" s="105">
        <v>0</v>
      </c>
      <c r="F22" s="61" t="s">
        <v>507</v>
      </c>
      <c r="G22" s="68">
        <v>45189</v>
      </c>
      <c r="H22" s="140">
        <v>45189.972222222219</v>
      </c>
      <c r="I22" s="68">
        <v>45190.711805555555</v>
      </c>
      <c r="J22" s="140">
        <v>45190.711805555555</v>
      </c>
      <c r="K22" s="226">
        <v>0.74</v>
      </c>
      <c r="L22" s="227">
        <v>17.75</v>
      </c>
      <c r="M22" s="149">
        <v>1118</v>
      </c>
      <c r="N22" s="149">
        <v>859</v>
      </c>
      <c r="O22" s="149">
        <v>116</v>
      </c>
      <c r="P22" s="149">
        <v>58</v>
      </c>
      <c r="Q22" s="149">
        <v>356</v>
      </c>
      <c r="R22" s="106">
        <v>45190.543749999997</v>
      </c>
      <c r="S22" s="141">
        <v>45190.711805555555</v>
      </c>
      <c r="T22" s="61"/>
    </row>
    <row r="23" spans="1:20" s="59" customFormat="1" ht="15.6" customHeight="1" x14ac:dyDescent="0.3">
      <c r="A23" s="60" t="s">
        <v>739</v>
      </c>
      <c r="B23" s="61" t="s">
        <v>654</v>
      </c>
      <c r="C23" s="61" t="s">
        <v>865</v>
      </c>
      <c r="D23" s="105">
        <v>0</v>
      </c>
      <c r="E23" s="105">
        <v>0</v>
      </c>
      <c r="F23" s="60" t="s">
        <v>866</v>
      </c>
      <c r="G23" s="68">
        <v>45167</v>
      </c>
      <c r="H23" s="140">
        <v>45167.640277777777</v>
      </c>
      <c r="I23" s="68">
        <v>45169</v>
      </c>
      <c r="J23" s="71">
        <v>0.57430555555555551</v>
      </c>
      <c r="K23" s="226">
        <v>2</v>
      </c>
      <c r="L23" s="227">
        <v>48.082999999999998</v>
      </c>
      <c r="M23" s="149">
        <v>1</v>
      </c>
      <c r="N23" s="149">
        <v>0</v>
      </c>
      <c r="O23" s="149">
        <v>1</v>
      </c>
      <c r="P23" s="149">
        <v>0</v>
      </c>
      <c r="Q23" s="149">
        <v>0</v>
      </c>
      <c r="R23" s="106">
        <v>45168.930555555555</v>
      </c>
      <c r="S23" s="106">
        <v>45169.131944444445</v>
      </c>
      <c r="T23" s="60" t="s">
        <v>801</v>
      </c>
    </row>
    <row r="24" spans="1:20" s="59" customFormat="1" ht="15.6" customHeight="1" x14ac:dyDescent="0.3">
      <c r="A24" s="60" t="s">
        <v>739</v>
      </c>
      <c r="B24" s="61" t="s">
        <v>671</v>
      </c>
      <c r="C24" s="61" t="s">
        <v>781</v>
      </c>
      <c r="D24" s="105">
        <v>0</v>
      </c>
      <c r="E24" s="105">
        <v>0</v>
      </c>
      <c r="F24" s="60" t="s">
        <v>866</v>
      </c>
      <c r="G24" s="68">
        <v>45167</v>
      </c>
      <c r="H24" s="71">
        <v>0.7270833333333333</v>
      </c>
      <c r="I24" s="68">
        <v>45169</v>
      </c>
      <c r="J24" s="71">
        <v>0.69513888888888886</v>
      </c>
      <c r="K24" s="226">
        <v>1.9</v>
      </c>
      <c r="L24" s="227">
        <v>47.9</v>
      </c>
      <c r="M24" s="149">
        <v>1</v>
      </c>
      <c r="N24" s="149">
        <v>0</v>
      </c>
      <c r="O24" s="149">
        <v>1</v>
      </c>
      <c r="P24" s="149">
        <v>0</v>
      </c>
      <c r="Q24" s="149">
        <v>0</v>
      </c>
      <c r="R24" s="106">
        <v>45168.930555555555</v>
      </c>
      <c r="S24" s="106">
        <v>45169.149305555555</v>
      </c>
      <c r="T24" s="60" t="s">
        <v>867</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82AA"/>
  </sheetPr>
  <dimension ref="A1:T21"/>
  <sheetViews>
    <sheetView zoomScaleNormal="100" workbookViewId="0"/>
  </sheetViews>
  <sheetFormatPr defaultColWidth="8.6640625" defaultRowHeight="15.6" x14ac:dyDescent="0.3"/>
  <cols>
    <col min="1" max="1" width="26.33203125" style="3" customWidth="1"/>
    <col min="2" max="2" width="53.6640625" style="3" customWidth="1"/>
    <col min="3" max="3" width="10.33203125" style="3" customWidth="1"/>
    <col min="4" max="4" width="21.77734375" style="7" customWidth="1"/>
    <col min="5" max="5" width="14.33203125" style="3" customWidth="1"/>
    <col min="6" max="6" width="18.44140625" style="3" customWidth="1"/>
    <col min="7" max="7" width="13.6640625" style="3" customWidth="1"/>
    <col min="8" max="8" width="12.44140625" style="3" customWidth="1"/>
    <col min="9" max="9" width="15.6640625" style="3" customWidth="1"/>
    <col min="10" max="10" width="17.5546875" style="3" customWidth="1"/>
    <col min="11" max="11" width="12.33203125" style="3" customWidth="1"/>
    <col min="12" max="12" width="12.44140625" style="3" customWidth="1"/>
    <col min="13" max="13" width="18.6640625" style="9" customWidth="1"/>
    <col min="14" max="14" width="13.6640625" style="3" customWidth="1"/>
    <col min="15" max="15" width="17.44140625" style="3" customWidth="1"/>
    <col min="16" max="16" width="47.6640625" style="3" customWidth="1"/>
    <col min="17" max="17" width="21.21875" style="3" customWidth="1"/>
    <col min="18" max="18" width="20.6640625" style="3" customWidth="1"/>
    <col min="19" max="19" width="37.33203125" style="3" bestFit="1" customWidth="1"/>
    <col min="20" max="16384" width="8.6640625" style="3"/>
  </cols>
  <sheetData>
    <row r="1" spans="1:20" x14ac:dyDescent="0.3">
      <c r="A1" s="10" t="s">
        <v>868</v>
      </c>
      <c r="B1" s="10"/>
      <c r="C1" s="10"/>
      <c r="D1" s="84"/>
      <c r="E1" s="10"/>
    </row>
    <row r="3" spans="1:20" s="83" customFormat="1" ht="78.599999999999994" customHeight="1" x14ac:dyDescent="0.3">
      <c r="A3" s="74" t="s">
        <v>718</v>
      </c>
      <c r="B3" s="30" t="s">
        <v>869</v>
      </c>
      <c r="C3" s="30" t="s">
        <v>791</v>
      </c>
      <c r="D3" s="30" t="s">
        <v>870</v>
      </c>
      <c r="E3" s="30" t="s">
        <v>871</v>
      </c>
      <c r="F3" s="30" t="s">
        <v>872</v>
      </c>
      <c r="G3" s="87" t="s">
        <v>873</v>
      </c>
      <c r="H3" s="30" t="s">
        <v>874</v>
      </c>
      <c r="I3" s="30" t="s">
        <v>875</v>
      </c>
      <c r="J3" s="30" t="s">
        <v>876</v>
      </c>
      <c r="K3" s="30" t="s">
        <v>877</v>
      </c>
      <c r="L3" s="30" t="s">
        <v>878</v>
      </c>
      <c r="M3" s="30" t="s">
        <v>879</v>
      </c>
      <c r="N3" s="30" t="s">
        <v>880</v>
      </c>
      <c r="O3" s="30" t="s">
        <v>881</v>
      </c>
      <c r="P3" s="30" t="s">
        <v>882</v>
      </c>
      <c r="Q3" s="30" t="s">
        <v>883</v>
      </c>
      <c r="R3" s="30" t="s">
        <v>884</v>
      </c>
      <c r="S3" s="30" t="s">
        <v>409</v>
      </c>
    </row>
    <row r="4" spans="1:20" ht="31.2" x14ac:dyDescent="0.3">
      <c r="A4" s="56" t="s">
        <v>739</v>
      </c>
      <c r="B4" s="55" t="s">
        <v>885</v>
      </c>
      <c r="C4" s="55" t="s">
        <v>778</v>
      </c>
      <c r="D4" s="80">
        <v>5.7</v>
      </c>
      <c r="E4" s="113">
        <v>45168</v>
      </c>
      <c r="F4" s="114">
        <v>7.0833333333333331E-2</v>
      </c>
      <c r="G4" s="113">
        <v>45168</v>
      </c>
      <c r="H4" s="123" t="s">
        <v>886</v>
      </c>
      <c r="I4" s="124">
        <v>45169</v>
      </c>
      <c r="J4" s="125">
        <v>0.77361111111111114</v>
      </c>
      <c r="K4" s="124">
        <v>45168</v>
      </c>
      <c r="L4" s="125">
        <v>0.91666666666666663</v>
      </c>
      <c r="M4" s="230">
        <v>1</v>
      </c>
      <c r="N4" s="234">
        <v>14</v>
      </c>
      <c r="O4" s="126" t="s">
        <v>887</v>
      </c>
      <c r="P4" s="111" t="s">
        <v>888</v>
      </c>
      <c r="Q4" s="126">
        <v>112</v>
      </c>
      <c r="R4" s="126" t="s">
        <v>743</v>
      </c>
      <c r="S4" s="126"/>
    </row>
    <row r="5" spans="1:20" ht="46.8" x14ac:dyDescent="0.3">
      <c r="A5" s="56" t="s">
        <v>739</v>
      </c>
      <c r="B5" s="55" t="s">
        <v>889</v>
      </c>
      <c r="C5" s="55" t="s">
        <v>779</v>
      </c>
      <c r="D5" s="80">
        <v>6.74</v>
      </c>
      <c r="E5" s="127">
        <v>45168</v>
      </c>
      <c r="F5" s="128">
        <v>0.46458333333333335</v>
      </c>
      <c r="G5" s="113">
        <v>45168</v>
      </c>
      <c r="H5" s="123" t="s">
        <v>886</v>
      </c>
      <c r="I5" s="127">
        <v>45169</v>
      </c>
      <c r="J5" s="128">
        <v>0.72986111111111107</v>
      </c>
      <c r="K5" s="113">
        <v>45169</v>
      </c>
      <c r="L5" s="114">
        <v>0.47916666666666669</v>
      </c>
      <c r="M5" s="231">
        <v>1.25</v>
      </c>
      <c r="N5" s="235">
        <v>17.5</v>
      </c>
      <c r="O5" s="55" t="s">
        <v>890</v>
      </c>
      <c r="P5" s="56" t="s">
        <v>891</v>
      </c>
      <c r="Q5" s="55">
        <v>94</v>
      </c>
      <c r="R5" s="55" t="s">
        <v>743</v>
      </c>
      <c r="S5" s="55"/>
    </row>
    <row r="6" spans="1:20" ht="31.2" x14ac:dyDescent="0.3">
      <c r="A6" s="56" t="s">
        <v>739</v>
      </c>
      <c r="B6" s="55" t="s">
        <v>892</v>
      </c>
      <c r="C6" s="55" t="s">
        <v>781</v>
      </c>
      <c r="D6" s="80">
        <v>4.8499999999999996</v>
      </c>
      <c r="E6" s="127">
        <v>45168</v>
      </c>
      <c r="F6" s="128">
        <v>0.46458333333333335</v>
      </c>
      <c r="G6" s="113">
        <v>45168</v>
      </c>
      <c r="H6" s="123" t="s">
        <v>886</v>
      </c>
      <c r="I6" s="127">
        <v>45169</v>
      </c>
      <c r="J6" s="128">
        <v>0.14930555555555555</v>
      </c>
      <c r="K6" s="113">
        <v>45168</v>
      </c>
      <c r="L6" s="114">
        <v>0.91666666666666663</v>
      </c>
      <c r="M6" s="231">
        <v>1</v>
      </c>
      <c r="N6" s="235">
        <v>14</v>
      </c>
      <c r="O6" s="55" t="s">
        <v>887</v>
      </c>
      <c r="P6" s="56" t="s">
        <v>888</v>
      </c>
      <c r="Q6" s="55">
        <v>154</v>
      </c>
      <c r="R6" s="55" t="s">
        <v>743</v>
      </c>
      <c r="S6" s="55"/>
    </row>
    <row r="7" spans="1:20" ht="46.8" x14ac:dyDescent="0.3">
      <c r="A7" s="56" t="s">
        <v>739</v>
      </c>
      <c r="B7" s="55" t="s">
        <v>893</v>
      </c>
      <c r="C7" s="55" t="s">
        <v>784</v>
      </c>
      <c r="D7" s="80">
        <v>10.220000000000001</v>
      </c>
      <c r="E7" s="127">
        <v>45168</v>
      </c>
      <c r="F7" s="128">
        <v>0.375</v>
      </c>
      <c r="G7" s="113">
        <v>45168</v>
      </c>
      <c r="H7" s="123" t="s">
        <v>886</v>
      </c>
      <c r="I7" s="127">
        <v>45169</v>
      </c>
      <c r="J7" s="128">
        <v>9.0972222222222218E-2</v>
      </c>
      <c r="K7" s="113">
        <v>45168</v>
      </c>
      <c r="L7" s="114">
        <v>0.91666666666666663</v>
      </c>
      <c r="M7" s="231">
        <v>1</v>
      </c>
      <c r="N7" s="235">
        <v>14</v>
      </c>
      <c r="O7" s="55" t="s">
        <v>890</v>
      </c>
      <c r="P7" s="56" t="s">
        <v>891</v>
      </c>
      <c r="Q7" s="55">
        <v>83</v>
      </c>
      <c r="R7" s="55" t="s">
        <v>741</v>
      </c>
      <c r="S7" s="55"/>
    </row>
    <row r="8" spans="1:20" ht="31.2" x14ac:dyDescent="0.3">
      <c r="A8" s="56" t="s">
        <v>739</v>
      </c>
      <c r="B8" s="55" t="s">
        <v>894</v>
      </c>
      <c r="C8" s="55" t="s">
        <v>784</v>
      </c>
      <c r="D8" s="80">
        <v>7.09</v>
      </c>
      <c r="E8" s="127">
        <v>45168</v>
      </c>
      <c r="F8" s="128">
        <v>0.375</v>
      </c>
      <c r="G8" s="113">
        <v>45168</v>
      </c>
      <c r="H8" s="123" t="s">
        <v>886</v>
      </c>
      <c r="I8" s="127">
        <v>45169</v>
      </c>
      <c r="J8" s="128">
        <v>0.76458333333333339</v>
      </c>
      <c r="K8" s="113">
        <v>45168</v>
      </c>
      <c r="L8" s="114">
        <v>0.91666666666666663</v>
      </c>
      <c r="M8" s="231">
        <v>1</v>
      </c>
      <c r="N8" s="235">
        <v>14</v>
      </c>
      <c r="O8" s="55" t="s">
        <v>887</v>
      </c>
      <c r="P8" s="56" t="s">
        <v>888</v>
      </c>
      <c r="Q8" s="55">
        <v>102</v>
      </c>
      <c r="R8" s="55" t="s">
        <v>743</v>
      </c>
      <c r="S8" s="55"/>
    </row>
    <row r="9" spans="1:20" ht="46.8" x14ac:dyDescent="0.3">
      <c r="A9" s="56" t="s">
        <v>739</v>
      </c>
      <c r="B9" s="55" t="s">
        <v>895</v>
      </c>
      <c r="C9" s="55" t="s">
        <v>785</v>
      </c>
      <c r="D9" s="80">
        <v>7.01</v>
      </c>
      <c r="E9" s="127">
        <v>45168</v>
      </c>
      <c r="F9" s="128">
        <v>0.46180555555555558</v>
      </c>
      <c r="G9" s="113">
        <v>45168</v>
      </c>
      <c r="H9" s="123" t="s">
        <v>886</v>
      </c>
      <c r="I9" s="127">
        <v>45169</v>
      </c>
      <c r="J9" s="128">
        <v>0.13194444444444445</v>
      </c>
      <c r="K9" s="113">
        <v>45168</v>
      </c>
      <c r="L9" s="114">
        <v>0.91666666666666663</v>
      </c>
      <c r="M9" s="231">
        <v>1</v>
      </c>
      <c r="N9" s="235">
        <v>14</v>
      </c>
      <c r="O9" s="55" t="s">
        <v>887</v>
      </c>
      <c r="P9" s="56" t="s">
        <v>888</v>
      </c>
      <c r="Q9" s="56" t="s">
        <v>1003</v>
      </c>
      <c r="R9" s="55" t="s">
        <v>743</v>
      </c>
      <c r="S9" s="55"/>
    </row>
    <row r="10" spans="1:20" ht="31.2" x14ac:dyDescent="0.3">
      <c r="A10" s="56" t="s">
        <v>739</v>
      </c>
      <c r="B10" s="55" t="s">
        <v>896</v>
      </c>
      <c r="C10" s="55" t="s">
        <v>785</v>
      </c>
      <c r="D10" s="80">
        <v>4.95</v>
      </c>
      <c r="E10" s="127">
        <v>45168</v>
      </c>
      <c r="F10" s="128">
        <v>0.39513888888888887</v>
      </c>
      <c r="G10" s="113">
        <v>45168</v>
      </c>
      <c r="H10" s="123" t="s">
        <v>886</v>
      </c>
      <c r="I10" s="127">
        <v>45169</v>
      </c>
      <c r="J10" s="128">
        <v>6.8749999999999992E-2</v>
      </c>
      <c r="K10" s="113">
        <v>45168</v>
      </c>
      <c r="L10" s="114">
        <v>0.58333333333333337</v>
      </c>
      <c r="M10" s="231">
        <f>N10/14</f>
        <v>0.42857142857142855</v>
      </c>
      <c r="N10" s="235">
        <v>6</v>
      </c>
      <c r="O10" s="55" t="s">
        <v>887</v>
      </c>
      <c r="P10" s="56" t="s">
        <v>888</v>
      </c>
      <c r="Q10" s="55">
        <v>94</v>
      </c>
      <c r="R10" s="55" t="s">
        <v>743</v>
      </c>
      <c r="S10" s="55"/>
    </row>
    <row r="11" spans="1:20" ht="31.2" x14ac:dyDescent="0.3">
      <c r="A11" s="56" t="s">
        <v>739</v>
      </c>
      <c r="B11" s="55" t="s">
        <v>897</v>
      </c>
      <c r="C11" s="55" t="s">
        <v>785</v>
      </c>
      <c r="D11" s="80">
        <v>19.350000000000001</v>
      </c>
      <c r="E11" s="127">
        <v>45168</v>
      </c>
      <c r="F11" s="128">
        <v>0.3611111111111111</v>
      </c>
      <c r="G11" s="113">
        <v>45168</v>
      </c>
      <c r="H11" s="123" t="s">
        <v>886</v>
      </c>
      <c r="I11" s="127">
        <v>45169</v>
      </c>
      <c r="J11" s="128">
        <v>0.13194444444444445</v>
      </c>
      <c r="K11" s="113">
        <v>45168</v>
      </c>
      <c r="L11" s="114">
        <v>0.91666666666666663</v>
      </c>
      <c r="M11" s="231">
        <f>N11/14</f>
        <v>1</v>
      </c>
      <c r="N11" s="235">
        <v>14</v>
      </c>
      <c r="O11" s="55" t="s">
        <v>887</v>
      </c>
      <c r="P11" s="56" t="s">
        <v>888</v>
      </c>
      <c r="Q11" s="55">
        <v>113</v>
      </c>
      <c r="R11" s="55" t="s">
        <v>743</v>
      </c>
      <c r="S11" s="130"/>
    </row>
    <row r="12" spans="1:20" ht="31.2" x14ac:dyDescent="0.3">
      <c r="A12" s="56" t="s">
        <v>757</v>
      </c>
      <c r="B12" s="55" t="s">
        <v>885</v>
      </c>
      <c r="C12" s="55" t="s">
        <v>778</v>
      </c>
      <c r="D12" s="80" t="s">
        <v>541</v>
      </c>
      <c r="E12" s="80" t="s">
        <v>541</v>
      </c>
      <c r="F12" s="80" t="s">
        <v>541</v>
      </c>
      <c r="G12" s="113">
        <v>45190</v>
      </c>
      <c r="H12" s="123" t="s">
        <v>886</v>
      </c>
      <c r="I12" s="80" t="s">
        <v>541</v>
      </c>
      <c r="J12" s="80" t="s">
        <v>541</v>
      </c>
      <c r="K12" s="113">
        <v>45190</v>
      </c>
      <c r="L12" s="114">
        <v>0.54166666666666663</v>
      </c>
      <c r="M12" s="231">
        <v>0.35</v>
      </c>
      <c r="N12" s="235">
        <v>5</v>
      </c>
      <c r="O12" s="55" t="s">
        <v>887</v>
      </c>
      <c r="P12" s="56" t="s">
        <v>888</v>
      </c>
      <c r="Q12" s="55">
        <v>33</v>
      </c>
      <c r="R12" s="143" t="s">
        <v>743</v>
      </c>
      <c r="S12" s="55" t="s">
        <v>898</v>
      </c>
      <c r="T12" s="202"/>
    </row>
    <row r="13" spans="1:20" ht="46.8" x14ac:dyDescent="0.3">
      <c r="A13" s="56" t="s">
        <v>757</v>
      </c>
      <c r="B13" s="55" t="s">
        <v>889</v>
      </c>
      <c r="C13" s="55" t="s">
        <v>779</v>
      </c>
      <c r="D13" s="80" t="s">
        <v>541</v>
      </c>
      <c r="E13" s="80" t="s">
        <v>541</v>
      </c>
      <c r="F13" s="80" t="s">
        <v>541</v>
      </c>
      <c r="G13" s="113">
        <v>45189</v>
      </c>
      <c r="H13" s="129" t="s">
        <v>899</v>
      </c>
      <c r="I13" s="80" t="s">
        <v>541</v>
      </c>
      <c r="J13" s="80" t="s">
        <v>541</v>
      </c>
      <c r="K13" s="113">
        <v>45190</v>
      </c>
      <c r="L13" s="114">
        <v>0.54166666666666663</v>
      </c>
      <c r="M13" s="231">
        <f>N13/14</f>
        <v>0.7142857142857143</v>
      </c>
      <c r="N13" s="235">
        <v>10</v>
      </c>
      <c r="O13" s="55" t="s">
        <v>890</v>
      </c>
      <c r="P13" s="56" t="s">
        <v>891</v>
      </c>
      <c r="Q13" s="55">
        <v>42</v>
      </c>
      <c r="R13" s="143" t="s">
        <v>741</v>
      </c>
      <c r="S13" s="55" t="s">
        <v>898</v>
      </c>
      <c r="T13" s="202"/>
    </row>
    <row r="14" spans="1:20" ht="31.2" x14ac:dyDescent="0.3">
      <c r="A14" s="56" t="s">
        <v>757</v>
      </c>
      <c r="B14" s="55" t="s">
        <v>892</v>
      </c>
      <c r="C14" s="55" t="s">
        <v>781</v>
      </c>
      <c r="D14" s="80" t="s">
        <v>541</v>
      </c>
      <c r="E14" s="80" t="s">
        <v>541</v>
      </c>
      <c r="F14" s="80" t="s">
        <v>541</v>
      </c>
      <c r="G14" s="113">
        <v>45189</v>
      </c>
      <c r="H14" s="129" t="s">
        <v>899</v>
      </c>
      <c r="I14" s="80" t="s">
        <v>541</v>
      </c>
      <c r="J14" s="80" t="s">
        <v>541</v>
      </c>
      <c r="K14" s="113">
        <v>45190</v>
      </c>
      <c r="L14" s="114">
        <v>0.54166666666666663</v>
      </c>
      <c r="M14" s="231">
        <f t="shared" ref="M14:M19" si="0">N14/14</f>
        <v>0.7142857142857143</v>
      </c>
      <c r="N14" s="235">
        <v>10</v>
      </c>
      <c r="O14" s="55" t="s">
        <v>887</v>
      </c>
      <c r="P14" s="56" t="s">
        <v>888</v>
      </c>
      <c r="Q14" s="55">
        <v>42</v>
      </c>
      <c r="R14" s="143" t="s">
        <v>743</v>
      </c>
      <c r="S14" s="55" t="s">
        <v>898</v>
      </c>
      <c r="T14" s="202"/>
    </row>
    <row r="15" spans="1:20" ht="31.2" x14ac:dyDescent="0.3">
      <c r="A15" s="56" t="s">
        <v>757</v>
      </c>
      <c r="B15" s="55" t="s">
        <v>900</v>
      </c>
      <c r="C15" s="55" t="s">
        <v>782</v>
      </c>
      <c r="D15" s="80">
        <v>16.579999999999998</v>
      </c>
      <c r="E15" s="127">
        <v>45190</v>
      </c>
      <c r="F15" s="128">
        <v>0.39999999999999997</v>
      </c>
      <c r="G15" s="113">
        <v>45189</v>
      </c>
      <c r="H15" s="129" t="s">
        <v>899</v>
      </c>
      <c r="I15" s="127">
        <v>45190</v>
      </c>
      <c r="J15" s="128">
        <v>0.87708333333333333</v>
      </c>
      <c r="K15" s="113">
        <v>45190</v>
      </c>
      <c r="L15" s="114">
        <v>0.54166666666666663</v>
      </c>
      <c r="M15" s="231">
        <f t="shared" si="0"/>
        <v>0.7142857142857143</v>
      </c>
      <c r="N15" s="235">
        <v>10</v>
      </c>
      <c r="O15" s="55" t="s">
        <v>887</v>
      </c>
      <c r="P15" s="56" t="s">
        <v>888</v>
      </c>
      <c r="Q15" s="55">
        <v>90</v>
      </c>
      <c r="R15" s="143" t="s">
        <v>743</v>
      </c>
      <c r="S15" s="55"/>
      <c r="T15" s="202"/>
    </row>
    <row r="16" spans="1:20" ht="31.2" x14ac:dyDescent="0.3">
      <c r="A16" s="56" t="s">
        <v>757</v>
      </c>
      <c r="B16" s="55" t="s">
        <v>894</v>
      </c>
      <c r="C16" s="55" t="s">
        <v>784</v>
      </c>
      <c r="D16" s="80" t="s">
        <v>541</v>
      </c>
      <c r="E16" s="80" t="s">
        <v>541</v>
      </c>
      <c r="F16" s="80" t="s">
        <v>541</v>
      </c>
      <c r="G16" s="113">
        <v>45189</v>
      </c>
      <c r="H16" s="129" t="s">
        <v>899</v>
      </c>
      <c r="I16" s="80" t="s">
        <v>541</v>
      </c>
      <c r="J16" s="80" t="s">
        <v>541</v>
      </c>
      <c r="K16" s="113">
        <v>45190</v>
      </c>
      <c r="L16" s="114">
        <v>0.54166666666666663</v>
      </c>
      <c r="M16" s="231">
        <f t="shared" si="0"/>
        <v>0.7142857142857143</v>
      </c>
      <c r="N16" s="235">
        <v>10</v>
      </c>
      <c r="O16" s="55" t="s">
        <v>887</v>
      </c>
      <c r="P16" s="56" t="s">
        <v>888</v>
      </c>
      <c r="Q16" s="55">
        <v>36</v>
      </c>
      <c r="R16" s="143" t="s">
        <v>743</v>
      </c>
      <c r="S16" s="55" t="s">
        <v>898</v>
      </c>
      <c r="T16" s="202"/>
    </row>
    <row r="17" spans="1:20" ht="31.2" x14ac:dyDescent="0.3">
      <c r="A17" s="56" t="s">
        <v>757</v>
      </c>
      <c r="B17" s="55" t="s">
        <v>901</v>
      </c>
      <c r="C17" s="55" t="s">
        <v>785</v>
      </c>
      <c r="D17" s="80">
        <v>3.45</v>
      </c>
      <c r="E17" s="127">
        <v>45190</v>
      </c>
      <c r="F17" s="128">
        <v>0.26319444444444445</v>
      </c>
      <c r="G17" s="113">
        <v>45189</v>
      </c>
      <c r="H17" s="129" t="s">
        <v>899</v>
      </c>
      <c r="I17" s="127">
        <v>45190</v>
      </c>
      <c r="J17" s="128">
        <v>0.94861111111111107</v>
      </c>
      <c r="K17" s="113">
        <v>45190</v>
      </c>
      <c r="L17" s="114">
        <v>0.72916666666666663</v>
      </c>
      <c r="M17" s="231">
        <f t="shared" si="0"/>
        <v>1.0357142857142858</v>
      </c>
      <c r="N17" s="235">
        <v>14.5</v>
      </c>
      <c r="O17" s="55" t="s">
        <v>887</v>
      </c>
      <c r="P17" s="56" t="s">
        <v>888</v>
      </c>
      <c r="Q17" s="55">
        <v>41</v>
      </c>
      <c r="R17" s="143" t="s">
        <v>743</v>
      </c>
      <c r="S17" s="55"/>
      <c r="T17" s="202"/>
    </row>
    <row r="18" spans="1:20" ht="31.2" x14ac:dyDescent="0.3">
      <c r="A18" s="110" t="s">
        <v>757</v>
      </c>
      <c r="B18" s="130" t="s">
        <v>895</v>
      </c>
      <c r="C18" s="130" t="s">
        <v>785</v>
      </c>
      <c r="D18" s="131">
        <v>6.58</v>
      </c>
      <c r="E18" s="132">
        <v>45190</v>
      </c>
      <c r="F18" s="133">
        <v>0.26319444444444445</v>
      </c>
      <c r="G18" s="134">
        <v>45189</v>
      </c>
      <c r="H18" s="135" t="s">
        <v>899</v>
      </c>
      <c r="I18" s="132">
        <v>45191</v>
      </c>
      <c r="J18" s="133">
        <v>1.3888888888888889E-3</v>
      </c>
      <c r="K18" s="134">
        <v>45190</v>
      </c>
      <c r="L18" s="136">
        <v>0.72916666666666663</v>
      </c>
      <c r="M18" s="232">
        <f t="shared" si="0"/>
        <v>1.0357142857142858</v>
      </c>
      <c r="N18" s="236">
        <v>14.5</v>
      </c>
      <c r="O18" s="130" t="s">
        <v>887</v>
      </c>
      <c r="P18" s="110" t="s">
        <v>888</v>
      </c>
      <c r="Q18" s="130">
        <v>41</v>
      </c>
      <c r="R18" s="210" t="s">
        <v>743</v>
      </c>
      <c r="S18" s="55"/>
      <c r="T18" s="202"/>
    </row>
    <row r="19" spans="1:20" ht="31.2" x14ac:dyDescent="0.3">
      <c r="A19" s="56" t="s">
        <v>757</v>
      </c>
      <c r="B19" s="55" t="s">
        <v>902</v>
      </c>
      <c r="C19" s="55" t="s">
        <v>785</v>
      </c>
      <c r="D19" s="80" t="s">
        <v>541</v>
      </c>
      <c r="E19" s="80" t="s">
        <v>541</v>
      </c>
      <c r="F19" s="80" t="s">
        <v>541</v>
      </c>
      <c r="G19" s="113">
        <v>45189</v>
      </c>
      <c r="H19" s="129" t="s">
        <v>899</v>
      </c>
      <c r="I19" s="80" t="s">
        <v>541</v>
      </c>
      <c r="J19" s="80" t="s">
        <v>541</v>
      </c>
      <c r="K19" s="113">
        <v>45190</v>
      </c>
      <c r="L19" s="114">
        <v>0.54166666666666663</v>
      </c>
      <c r="M19" s="231">
        <f t="shared" si="0"/>
        <v>0.7142857142857143</v>
      </c>
      <c r="N19" s="235">
        <v>10</v>
      </c>
      <c r="O19" s="55" t="s">
        <v>887</v>
      </c>
      <c r="P19" s="56" t="s">
        <v>888</v>
      </c>
      <c r="Q19" s="55">
        <v>36</v>
      </c>
      <c r="R19" s="143" t="s">
        <v>743</v>
      </c>
      <c r="S19" s="55"/>
      <c r="T19" s="202"/>
    </row>
    <row r="20" spans="1:20" s="9" customFormat="1" ht="30" customHeight="1" x14ac:dyDescent="0.3">
      <c r="A20" s="137" t="s">
        <v>903</v>
      </c>
      <c r="B20" s="55" t="s">
        <v>904</v>
      </c>
      <c r="C20" s="55" t="s">
        <v>905</v>
      </c>
      <c r="D20" s="55" t="s">
        <v>541</v>
      </c>
      <c r="E20" s="80" t="s">
        <v>541</v>
      </c>
      <c r="F20" s="80" t="s">
        <v>541</v>
      </c>
      <c r="G20" s="113">
        <v>45275</v>
      </c>
      <c r="H20" s="114">
        <v>0.33333333333333331</v>
      </c>
      <c r="I20" s="80" t="s">
        <v>541</v>
      </c>
      <c r="J20" s="80" t="s">
        <v>541</v>
      </c>
      <c r="K20" s="113">
        <v>45276</v>
      </c>
      <c r="L20" s="114">
        <v>0.4375</v>
      </c>
      <c r="M20" s="233">
        <f>N20/14</f>
        <v>1.1785714285714286</v>
      </c>
      <c r="N20" s="237">
        <v>16.5</v>
      </c>
      <c r="O20" s="55" t="s">
        <v>887</v>
      </c>
      <c r="P20" s="56" t="s">
        <v>888</v>
      </c>
      <c r="Q20" s="55">
        <v>31</v>
      </c>
      <c r="R20" s="143" t="s">
        <v>743</v>
      </c>
      <c r="S20" s="55" t="s">
        <v>898</v>
      </c>
    </row>
    <row r="21" spans="1:20" ht="16.5" customHeight="1" x14ac:dyDescent="0.3">
      <c r="A21" s="216" t="s">
        <v>1021</v>
      </c>
      <c r="B21" s="151"/>
      <c r="C21" s="151"/>
      <c r="D21" s="151"/>
      <c r="E21" s="151"/>
      <c r="F21" s="151"/>
      <c r="G21" s="151"/>
      <c r="H21" s="151"/>
      <c r="I21" s="151"/>
      <c r="J21" s="151"/>
      <c r="K21" s="151"/>
      <c r="L21" s="151"/>
      <c r="M21" s="151"/>
      <c r="N21" s="151"/>
      <c r="O21" s="151"/>
      <c r="P21" s="151"/>
      <c r="Q21" s="151"/>
      <c r="R21" s="151"/>
      <c r="S21" s="151"/>
    </row>
  </sheetData>
  <phoneticPr fontId="19"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82AA"/>
  </sheetPr>
  <dimension ref="A1:G5"/>
  <sheetViews>
    <sheetView zoomScaleNormal="100" workbookViewId="0"/>
  </sheetViews>
  <sheetFormatPr defaultColWidth="8.6640625" defaultRowHeight="15.6" x14ac:dyDescent="0.3"/>
  <cols>
    <col min="1" max="1" width="24" style="3" customWidth="1"/>
    <col min="2" max="2" width="20.6640625" style="3" customWidth="1"/>
    <col min="3" max="4" width="14.6640625" style="3" customWidth="1"/>
    <col min="5" max="5" width="25.33203125" style="3" customWidth="1"/>
    <col min="6" max="6" width="19.5546875" style="3" customWidth="1"/>
    <col min="7" max="7" width="22.6640625" style="3" customWidth="1"/>
    <col min="8" max="16384" width="8.6640625" style="3"/>
  </cols>
  <sheetData>
    <row r="1" spans="1:7" x14ac:dyDescent="0.3">
      <c r="A1" s="1" t="s">
        <v>906</v>
      </c>
      <c r="C1" s="11"/>
      <c r="D1" s="11"/>
      <c r="E1" s="11"/>
    </row>
    <row r="3" spans="1:7" s="79" customFormat="1" ht="62.4" x14ac:dyDescent="0.3">
      <c r="A3" s="30" t="s">
        <v>718</v>
      </c>
      <c r="B3" s="30" t="s">
        <v>761</v>
      </c>
      <c r="C3" s="30" t="s">
        <v>791</v>
      </c>
      <c r="D3" s="30" t="s">
        <v>907</v>
      </c>
      <c r="E3" s="30" t="s">
        <v>908</v>
      </c>
      <c r="F3" s="30" t="s">
        <v>909</v>
      </c>
      <c r="G3" s="30" t="s">
        <v>910</v>
      </c>
    </row>
    <row r="4" spans="1:7" s="59" customFormat="1" ht="15" customHeight="1" x14ac:dyDescent="0.3">
      <c r="A4" s="57" t="s">
        <v>739</v>
      </c>
      <c r="B4" s="57" t="s">
        <v>667</v>
      </c>
      <c r="C4" s="58" t="s">
        <v>784</v>
      </c>
      <c r="D4" s="58">
        <v>104054736</v>
      </c>
      <c r="E4" s="58" t="s">
        <v>911</v>
      </c>
      <c r="F4" s="58" t="s">
        <v>912</v>
      </c>
      <c r="G4" s="58" t="s">
        <v>913</v>
      </c>
    </row>
    <row r="5" spans="1:7" s="59" customFormat="1" ht="15" customHeight="1" x14ac:dyDescent="0.3">
      <c r="A5" s="60" t="s">
        <v>757</v>
      </c>
      <c r="B5" s="60" t="s">
        <v>654</v>
      </c>
      <c r="C5" s="61" t="s">
        <v>785</v>
      </c>
      <c r="D5" s="61">
        <v>101521971</v>
      </c>
      <c r="E5" s="61" t="s">
        <v>914</v>
      </c>
      <c r="F5" s="61" t="s">
        <v>912</v>
      </c>
      <c r="G5" s="61" t="s">
        <v>913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82AA"/>
  </sheetPr>
  <dimension ref="A1:G4"/>
  <sheetViews>
    <sheetView zoomScaleNormal="100" workbookViewId="0"/>
  </sheetViews>
  <sheetFormatPr defaultColWidth="8.6640625" defaultRowHeight="15.6" x14ac:dyDescent="0.3"/>
  <cols>
    <col min="1" max="1" width="14" style="3" customWidth="1"/>
    <col min="2" max="3" width="14.6640625" style="3" customWidth="1"/>
    <col min="4" max="4" width="25.44140625" style="3" customWidth="1"/>
    <col min="5" max="5" width="17.5546875" style="3" customWidth="1"/>
    <col min="6" max="6" width="22.6640625" style="3" customWidth="1"/>
    <col min="7" max="7" width="31.33203125" style="3" customWidth="1"/>
    <col min="8" max="16384" width="8.6640625" style="3"/>
  </cols>
  <sheetData>
    <row r="1" spans="1:7" x14ac:dyDescent="0.3">
      <c r="A1" s="1" t="s">
        <v>915</v>
      </c>
      <c r="B1" s="11"/>
      <c r="C1" s="11"/>
      <c r="D1" s="11"/>
    </row>
    <row r="2" spans="1:7" x14ac:dyDescent="0.3">
      <c r="B2" s="11"/>
      <c r="C2" s="11"/>
      <c r="D2" s="11"/>
    </row>
    <row r="3" spans="1:7" s="75" customFormat="1" ht="62.4" x14ac:dyDescent="0.3">
      <c r="A3" s="30" t="s">
        <v>718</v>
      </c>
      <c r="B3" s="30" t="s">
        <v>791</v>
      </c>
      <c r="C3" s="30" t="s">
        <v>907</v>
      </c>
      <c r="D3" s="30" t="s">
        <v>908</v>
      </c>
      <c r="E3" s="90" t="s">
        <v>916</v>
      </c>
      <c r="F3" s="30" t="s">
        <v>917</v>
      </c>
      <c r="G3" s="30" t="s">
        <v>409</v>
      </c>
    </row>
    <row r="4" spans="1:7" s="59" customFormat="1" ht="31.2" x14ac:dyDescent="0.3">
      <c r="A4" s="64" t="s">
        <v>541</v>
      </c>
      <c r="B4" s="64" t="s">
        <v>541</v>
      </c>
      <c r="C4" s="64" t="s">
        <v>541</v>
      </c>
      <c r="D4" s="64" t="s">
        <v>541</v>
      </c>
      <c r="E4" s="61" t="s">
        <v>541</v>
      </c>
      <c r="F4" s="61" t="s">
        <v>541</v>
      </c>
      <c r="G4" s="60" t="s">
        <v>918</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82AA"/>
  </sheetPr>
  <dimension ref="A1:H5"/>
  <sheetViews>
    <sheetView zoomScaleNormal="100" workbookViewId="0"/>
  </sheetViews>
  <sheetFormatPr defaultColWidth="8.6640625" defaultRowHeight="15.6" x14ac:dyDescent="0.3"/>
  <cols>
    <col min="1" max="1" width="19.6640625" style="3" customWidth="1"/>
    <col min="2" max="2" width="16.33203125" style="3" customWidth="1"/>
    <col min="3" max="3" width="15.44140625" style="3" customWidth="1"/>
    <col min="4" max="4" width="29.6640625" style="3" customWidth="1"/>
    <col min="5" max="5" width="17.44140625" style="3" bestFit="1" customWidth="1"/>
    <col min="6" max="6" width="26.33203125" style="3" customWidth="1"/>
    <col min="7" max="7" width="21.33203125" style="3" customWidth="1"/>
    <col min="8" max="8" width="28.5546875" style="3" customWidth="1"/>
    <col min="9" max="16384" width="8.6640625" style="3"/>
  </cols>
  <sheetData>
    <row r="1" spans="1:8" x14ac:dyDescent="0.3">
      <c r="A1" s="10" t="s">
        <v>919</v>
      </c>
      <c r="B1" s="11"/>
      <c r="C1" s="11"/>
      <c r="D1" s="11"/>
      <c r="E1" s="11"/>
    </row>
    <row r="2" spans="1:8" x14ac:dyDescent="0.3">
      <c r="A2" s="10"/>
      <c r="B2" s="11"/>
      <c r="C2" s="11"/>
      <c r="D2" s="11"/>
      <c r="E2" s="11"/>
    </row>
    <row r="3" spans="1:8" s="75" customFormat="1" ht="62.4" x14ac:dyDescent="0.3">
      <c r="A3" s="30" t="s">
        <v>718</v>
      </c>
      <c r="B3" s="30" t="s">
        <v>920</v>
      </c>
      <c r="C3" s="30" t="s">
        <v>921</v>
      </c>
      <c r="D3" s="30" t="s">
        <v>922</v>
      </c>
      <c r="E3" s="30" t="s">
        <v>923</v>
      </c>
      <c r="F3" s="30" t="s">
        <v>924</v>
      </c>
      <c r="G3" s="30" t="s">
        <v>925</v>
      </c>
      <c r="H3" s="30" t="s">
        <v>926</v>
      </c>
    </row>
    <row r="4" spans="1:8" s="63" customFormat="1" ht="16.8" customHeight="1" x14ac:dyDescent="0.3">
      <c r="A4" s="60" t="s">
        <v>739</v>
      </c>
      <c r="B4" s="61" t="s">
        <v>654</v>
      </c>
      <c r="C4" s="61" t="s">
        <v>785</v>
      </c>
      <c r="D4" s="61" t="s">
        <v>927</v>
      </c>
      <c r="E4" s="61" t="s">
        <v>928</v>
      </c>
      <c r="F4" s="61" t="s">
        <v>1056</v>
      </c>
      <c r="G4" s="61" t="s">
        <v>929</v>
      </c>
      <c r="H4" s="61" t="s">
        <v>930</v>
      </c>
    </row>
    <row r="5" spans="1:8" s="63" customFormat="1" ht="32.4" customHeight="1" x14ac:dyDescent="0.3">
      <c r="A5" s="60" t="s">
        <v>739</v>
      </c>
      <c r="B5" s="61" t="s">
        <v>650</v>
      </c>
      <c r="C5" s="61" t="s">
        <v>785</v>
      </c>
      <c r="D5" s="61" t="s">
        <v>931</v>
      </c>
      <c r="E5" s="61" t="s">
        <v>932</v>
      </c>
      <c r="F5" s="60" t="s">
        <v>933</v>
      </c>
      <c r="G5" s="61" t="s">
        <v>934</v>
      </c>
      <c r="H5" s="61" t="s">
        <v>935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695D-8566-4E42-AD7A-0CFD64C000F8}">
  <sheetPr>
    <tabColor theme="0" tint="-0.499984740745262"/>
  </sheetPr>
  <dimension ref="A1:B31"/>
  <sheetViews>
    <sheetView workbookViewId="0"/>
  </sheetViews>
  <sheetFormatPr defaultColWidth="8.6640625" defaultRowHeight="16.350000000000001" customHeight="1" x14ac:dyDescent="0.25"/>
  <cols>
    <col min="1" max="1" width="13.5546875" style="46" bestFit="1" customWidth="1"/>
    <col min="2" max="2" width="51.5546875" style="46" customWidth="1"/>
    <col min="3" max="16384" width="8.6640625" style="46"/>
  </cols>
  <sheetData>
    <row r="1" spans="1:2" s="2" customFormat="1" ht="16.350000000000001" customHeight="1" x14ac:dyDescent="0.3">
      <c r="A1" s="4" t="s">
        <v>99</v>
      </c>
    </row>
    <row r="2" spans="1:2" s="2" customFormat="1" ht="16.350000000000001" customHeight="1" x14ac:dyDescent="0.3"/>
    <row r="3" spans="1:2" s="81" customFormat="1" ht="21.45" customHeight="1" x14ac:dyDescent="0.3">
      <c r="A3" s="74" t="s">
        <v>10</v>
      </c>
      <c r="B3" s="30" t="s">
        <v>11</v>
      </c>
    </row>
    <row r="4" spans="1:2" ht="16.350000000000001" customHeight="1" x14ac:dyDescent="0.25">
      <c r="A4" s="61" t="s">
        <v>12</v>
      </c>
      <c r="B4" s="60" t="s">
        <v>13</v>
      </c>
    </row>
    <row r="5" spans="1:2" ht="16.350000000000001" customHeight="1" x14ac:dyDescent="0.25">
      <c r="A5" s="61" t="s">
        <v>100</v>
      </c>
      <c r="B5" s="60" t="s">
        <v>101</v>
      </c>
    </row>
    <row r="6" spans="1:2" ht="16.350000000000001" customHeight="1" x14ac:dyDescent="0.25">
      <c r="A6" s="61" t="s">
        <v>102</v>
      </c>
      <c r="B6" s="60" t="s">
        <v>103</v>
      </c>
    </row>
    <row r="7" spans="1:2" ht="16.350000000000001" customHeight="1" x14ac:dyDescent="0.25">
      <c r="A7" s="61" t="s">
        <v>14</v>
      </c>
      <c r="B7" s="60" t="s">
        <v>15</v>
      </c>
    </row>
    <row r="8" spans="1:2" ht="16.350000000000001" customHeight="1" x14ac:dyDescent="0.25">
      <c r="A8" s="61" t="s">
        <v>104</v>
      </c>
      <c r="B8" s="60" t="s">
        <v>105</v>
      </c>
    </row>
    <row r="9" spans="1:2" ht="16.350000000000001" customHeight="1" x14ac:dyDescent="0.25">
      <c r="A9" s="61" t="s">
        <v>106</v>
      </c>
      <c r="B9" s="60" t="s">
        <v>107</v>
      </c>
    </row>
    <row r="10" spans="1:2" ht="16.350000000000001" customHeight="1" x14ac:dyDescent="0.25">
      <c r="A10" s="61" t="s">
        <v>16</v>
      </c>
      <c r="B10" s="60" t="s">
        <v>17</v>
      </c>
    </row>
    <row r="11" spans="1:2" ht="16.350000000000001" customHeight="1" x14ac:dyDescent="0.25">
      <c r="A11" s="61" t="s">
        <v>18</v>
      </c>
      <c r="B11" s="60" t="s">
        <v>19</v>
      </c>
    </row>
    <row r="12" spans="1:2" ht="16.350000000000001" customHeight="1" x14ac:dyDescent="0.25">
      <c r="A12" s="61" t="s">
        <v>20</v>
      </c>
      <c r="B12" s="60" t="s">
        <v>21</v>
      </c>
    </row>
    <row r="13" spans="1:2" ht="16.350000000000001" customHeight="1" x14ac:dyDescent="0.25">
      <c r="A13" s="61" t="s">
        <v>22</v>
      </c>
      <c r="B13" s="60" t="s">
        <v>23</v>
      </c>
    </row>
    <row r="14" spans="1:2" ht="16.350000000000001" customHeight="1" x14ac:dyDescent="0.25">
      <c r="A14" s="61" t="s">
        <v>24</v>
      </c>
      <c r="B14" s="60" t="s">
        <v>25</v>
      </c>
    </row>
    <row r="15" spans="1:2" ht="16.350000000000001" customHeight="1" x14ac:dyDescent="0.25">
      <c r="A15" s="61" t="s">
        <v>108</v>
      </c>
      <c r="B15" s="60" t="s">
        <v>109</v>
      </c>
    </row>
    <row r="16" spans="1:2" ht="16.350000000000001" customHeight="1" x14ac:dyDescent="0.25">
      <c r="A16" s="61" t="s">
        <v>26</v>
      </c>
      <c r="B16" s="60" t="s">
        <v>27</v>
      </c>
    </row>
    <row r="17" spans="1:2" ht="16.350000000000001" customHeight="1" x14ac:dyDescent="0.25">
      <c r="A17" s="60" t="s">
        <v>28</v>
      </c>
      <c r="B17" s="60" t="s">
        <v>29</v>
      </c>
    </row>
    <row r="18" spans="1:2" ht="16.350000000000001" customHeight="1" x14ac:dyDescent="0.25">
      <c r="A18" s="61" t="s">
        <v>30</v>
      </c>
      <c r="B18" s="60" t="s">
        <v>31</v>
      </c>
    </row>
    <row r="19" spans="1:2" ht="16.350000000000001" customHeight="1" x14ac:dyDescent="0.25">
      <c r="A19" s="61" t="s">
        <v>32</v>
      </c>
      <c r="B19" s="60" t="s">
        <v>33</v>
      </c>
    </row>
    <row r="20" spans="1:2" ht="16.350000000000001" customHeight="1" x14ac:dyDescent="0.25">
      <c r="A20" s="61" t="s">
        <v>34</v>
      </c>
      <c r="B20" s="60" t="s">
        <v>35</v>
      </c>
    </row>
    <row r="21" spans="1:2" ht="16.350000000000001" customHeight="1" x14ac:dyDescent="0.25">
      <c r="A21" s="61" t="s">
        <v>36</v>
      </c>
      <c r="B21" s="60" t="s">
        <v>37</v>
      </c>
    </row>
    <row r="22" spans="1:2" ht="16.350000000000001" customHeight="1" x14ac:dyDescent="0.25">
      <c r="A22" s="61" t="s">
        <v>38</v>
      </c>
      <c r="B22" s="60" t="s">
        <v>39</v>
      </c>
    </row>
    <row r="23" spans="1:2" ht="16.350000000000001" customHeight="1" x14ac:dyDescent="0.25">
      <c r="A23" s="61" t="s">
        <v>40</v>
      </c>
      <c r="B23" s="60" t="s">
        <v>110</v>
      </c>
    </row>
    <row r="24" spans="1:2" ht="16.350000000000001" customHeight="1" x14ac:dyDescent="0.25">
      <c r="A24" s="61" t="s">
        <v>41</v>
      </c>
      <c r="B24" s="60" t="s">
        <v>42</v>
      </c>
    </row>
    <row r="25" spans="1:2" ht="16.350000000000001" customHeight="1" x14ac:dyDescent="0.25">
      <c r="A25" s="61" t="s">
        <v>43</v>
      </c>
      <c r="B25" s="60" t="s">
        <v>44</v>
      </c>
    </row>
    <row r="26" spans="1:2" ht="16.350000000000001" customHeight="1" x14ac:dyDescent="0.25">
      <c r="A26" s="61" t="s">
        <v>45</v>
      </c>
      <c r="B26" s="60" t="s">
        <v>46</v>
      </c>
    </row>
    <row r="27" spans="1:2" ht="16.350000000000001" customHeight="1" x14ac:dyDescent="0.25">
      <c r="A27" s="61" t="s">
        <v>47</v>
      </c>
      <c r="B27" s="60" t="s">
        <v>48</v>
      </c>
    </row>
    <row r="28" spans="1:2" ht="16.350000000000001" customHeight="1" x14ac:dyDescent="0.25">
      <c r="A28" s="61" t="s">
        <v>111</v>
      </c>
      <c r="B28" s="60" t="s">
        <v>112</v>
      </c>
    </row>
    <row r="29" spans="1:2" ht="16.350000000000001" customHeight="1" x14ac:dyDescent="0.25">
      <c r="A29" s="61" t="s">
        <v>49</v>
      </c>
      <c r="B29" s="60" t="s">
        <v>50</v>
      </c>
    </row>
    <row r="30" spans="1:2" ht="16.350000000000001" customHeight="1" x14ac:dyDescent="0.25">
      <c r="A30" s="61" t="s">
        <v>51</v>
      </c>
      <c r="B30" s="60" t="s">
        <v>52</v>
      </c>
    </row>
    <row r="31" spans="1:2" ht="16.350000000000001" customHeight="1" x14ac:dyDescent="0.25">
      <c r="A31" s="61" t="s">
        <v>53</v>
      </c>
      <c r="B31" s="60" t="s">
        <v>54</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82AA"/>
  </sheetPr>
  <dimension ref="A1:F54"/>
  <sheetViews>
    <sheetView zoomScaleNormal="100" workbookViewId="0"/>
  </sheetViews>
  <sheetFormatPr defaultColWidth="8.6640625" defaultRowHeight="15.6" x14ac:dyDescent="0.3"/>
  <cols>
    <col min="1" max="1" width="27.33203125" style="3" customWidth="1"/>
    <col min="2" max="2" width="30" style="3" customWidth="1"/>
    <col min="3" max="3" width="27.33203125" style="3" customWidth="1"/>
    <col min="4" max="4" width="26.44140625" style="3" customWidth="1"/>
    <col min="5" max="5" width="27.5546875" style="3" customWidth="1"/>
    <col min="6" max="6" width="20.6640625" style="3" customWidth="1"/>
    <col min="7" max="8" width="15" style="3" customWidth="1"/>
    <col min="9" max="16384" width="8.6640625" style="3"/>
  </cols>
  <sheetData>
    <row r="1" spans="1:6" x14ac:dyDescent="0.3">
      <c r="A1" s="1" t="s">
        <v>936</v>
      </c>
    </row>
    <row r="2" spans="1:6" x14ac:dyDescent="0.3">
      <c r="A2" s="3" t="s">
        <v>937</v>
      </c>
    </row>
    <row r="3" spans="1:6" x14ac:dyDescent="0.3">
      <c r="A3" s="3" t="s">
        <v>938</v>
      </c>
    </row>
    <row r="4" spans="1:6" x14ac:dyDescent="0.3">
      <c r="A4" s="3" t="s">
        <v>939</v>
      </c>
    </row>
    <row r="5" spans="1:6" x14ac:dyDescent="0.3">
      <c r="A5" s="3" t="s">
        <v>940</v>
      </c>
    </row>
    <row r="7" spans="1:6" x14ac:dyDescent="0.3">
      <c r="A7" s="4" t="s">
        <v>941</v>
      </c>
      <c r="B7" s="5"/>
      <c r="C7" s="5"/>
    </row>
    <row r="8" spans="1:6" x14ac:dyDescent="0.3">
      <c r="A8" s="1"/>
    </row>
    <row r="9" spans="1:6" s="75" customFormat="1" ht="77.400000000000006" customHeight="1" x14ac:dyDescent="0.3">
      <c r="A9" s="30" t="s">
        <v>942</v>
      </c>
      <c r="B9" s="30" t="s">
        <v>943</v>
      </c>
      <c r="C9" s="30" t="s">
        <v>944</v>
      </c>
      <c r="D9" s="30" t="s">
        <v>945</v>
      </c>
      <c r="E9" s="30" t="s">
        <v>946</v>
      </c>
      <c r="F9" s="30" t="s">
        <v>947</v>
      </c>
    </row>
    <row r="10" spans="1:6" s="59" customFormat="1" x14ac:dyDescent="0.3">
      <c r="A10" s="66" t="s">
        <v>948</v>
      </c>
      <c r="B10" s="61" t="s">
        <v>949</v>
      </c>
      <c r="C10" s="61">
        <v>170</v>
      </c>
      <c r="D10" s="61">
        <v>20</v>
      </c>
      <c r="E10" s="61">
        <v>8</v>
      </c>
      <c r="F10" s="227">
        <v>100</v>
      </c>
    </row>
    <row r="11" spans="1:6" s="59" customFormat="1" x14ac:dyDescent="0.3">
      <c r="A11" s="93">
        <v>45091</v>
      </c>
      <c r="B11" s="61" t="s">
        <v>950</v>
      </c>
      <c r="C11" s="61">
        <v>98</v>
      </c>
      <c r="D11" s="61">
        <v>39</v>
      </c>
      <c r="E11" s="61">
        <v>0</v>
      </c>
      <c r="F11" s="227">
        <v>100</v>
      </c>
    </row>
    <row r="14" spans="1:6" x14ac:dyDescent="0.3">
      <c r="A14" s="4" t="s">
        <v>951</v>
      </c>
    </row>
    <row r="15" spans="1:6" x14ac:dyDescent="0.3">
      <c r="D15" s="202"/>
      <c r="E15" s="203"/>
      <c r="F15" s="202"/>
    </row>
    <row r="16" spans="1:6" s="77" customFormat="1" ht="66" customHeight="1" x14ac:dyDescent="0.3">
      <c r="A16" s="30" t="s">
        <v>952</v>
      </c>
      <c r="B16" s="87" t="s">
        <v>953</v>
      </c>
      <c r="C16" s="30" t="s">
        <v>954</v>
      </c>
      <c r="D16" s="205"/>
      <c r="E16" s="205"/>
      <c r="F16" s="205"/>
    </row>
    <row r="17" spans="1:6" s="59" customFormat="1" x14ac:dyDescent="0.3">
      <c r="A17" s="60" t="s">
        <v>739</v>
      </c>
      <c r="B17" s="69" t="s">
        <v>955</v>
      </c>
      <c r="C17" s="61" t="s">
        <v>541</v>
      </c>
      <c r="D17" s="206"/>
      <c r="E17" s="206"/>
      <c r="F17" s="209"/>
    </row>
    <row r="18" spans="1:6" s="59" customFormat="1" x14ac:dyDescent="0.3">
      <c r="A18" s="60" t="s">
        <v>757</v>
      </c>
      <c r="B18" s="69" t="s">
        <v>955</v>
      </c>
      <c r="C18" s="61" t="s">
        <v>541</v>
      </c>
      <c r="D18" s="206"/>
      <c r="E18" s="206"/>
      <c r="F18" s="209"/>
    </row>
    <row r="21" spans="1:6" x14ac:dyDescent="0.3">
      <c r="A21" s="4" t="s">
        <v>956</v>
      </c>
    </row>
    <row r="22" spans="1:6" x14ac:dyDescent="0.3">
      <c r="F22" s="203"/>
    </row>
    <row r="23" spans="1:6" s="77" customFormat="1" ht="45" customHeight="1" x14ac:dyDescent="0.3">
      <c r="A23" s="30" t="s">
        <v>957</v>
      </c>
      <c r="B23" s="30" t="s">
        <v>958</v>
      </c>
      <c r="C23" s="30" t="s">
        <v>959</v>
      </c>
      <c r="D23" s="87" t="s">
        <v>960</v>
      </c>
      <c r="E23" s="30" t="s">
        <v>409</v>
      </c>
      <c r="F23" s="205"/>
    </row>
    <row r="24" spans="1:6" s="59" customFormat="1" ht="31.2" x14ac:dyDescent="0.3">
      <c r="A24" s="67" t="s">
        <v>961</v>
      </c>
      <c r="B24" s="67" t="s">
        <v>962</v>
      </c>
      <c r="C24" s="61">
        <v>4</v>
      </c>
      <c r="D24" s="69">
        <v>226</v>
      </c>
      <c r="E24" s="60" t="s">
        <v>1054</v>
      </c>
      <c r="F24" s="206"/>
    </row>
    <row r="25" spans="1:6" s="59" customFormat="1" ht="31.2" x14ac:dyDescent="0.3">
      <c r="A25" s="67" t="s">
        <v>963</v>
      </c>
      <c r="B25" s="67" t="s">
        <v>962</v>
      </c>
      <c r="C25" s="61">
        <v>4</v>
      </c>
      <c r="D25" s="69">
        <v>245</v>
      </c>
      <c r="E25" s="60" t="s">
        <v>1054</v>
      </c>
      <c r="F25" s="206"/>
    </row>
    <row r="26" spans="1:6" s="59" customFormat="1" ht="31.2" x14ac:dyDescent="0.3">
      <c r="A26" s="67" t="s">
        <v>964</v>
      </c>
      <c r="B26" s="67" t="s">
        <v>962</v>
      </c>
      <c r="C26" s="61">
        <v>4</v>
      </c>
      <c r="D26" s="69">
        <v>250</v>
      </c>
      <c r="E26" s="60" t="s">
        <v>1054</v>
      </c>
      <c r="F26" s="206"/>
    </row>
    <row r="27" spans="1:6" s="59" customFormat="1" ht="31.2" x14ac:dyDescent="0.3">
      <c r="A27" s="67" t="s">
        <v>965</v>
      </c>
      <c r="B27" s="67" t="s">
        <v>962</v>
      </c>
      <c r="C27" s="61">
        <v>4</v>
      </c>
      <c r="D27" s="69">
        <v>252</v>
      </c>
      <c r="E27" s="60" t="s">
        <v>1054</v>
      </c>
      <c r="F27" s="206"/>
    </row>
    <row r="28" spans="1:6" s="59" customFormat="1" ht="31.2" x14ac:dyDescent="0.3">
      <c r="A28" s="67" t="s">
        <v>966</v>
      </c>
      <c r="B28" s="67" t="s">
        <v>967</v>
      </c>
      <c r="C28" s="61">
        <v>4</v>
      </c>
      <c r="D28" s="69">
        <v>260</v>
      </c>
      <c r="E28" s="60" t="s">
        <v>1054</v>
      </c>
      <c r="F28" s="206"/>
    </row>
    <row r="29" spans="1:6" s="59" customFormat="1" ht="31.2" x14ac:dyDescent="0.3">
      <c r="A29" s="67" t="s">
        <v>968</v>
      </c>
      <c r="B29" s="67" t="s">
        <v>962</v>
      </c>
      <c r="C29" s="61">
        <v>2</v>
      </c>
      <c r="D29" s="69">
        <v>89</v>
      </c>
      <c r="E29" s="60" t="s">
        <v>1054</v>
      </c>
      <c r="F29" s="206"/>
    </row>
    <row r="30" spans="1:6" s="59" customFormat="1" ht="31.2" x14ac:dyDescent="0.3">
      <c r="A30" s="67" t="s">
        <v>969</v>
      </c>
      <c r="B30" s="67" t="s">
        <v>3</v>
      </c>
      <c r="C30" s="61">
        <v>16</v>
      </c>
      <c r="D30" s="69">
        <v>93</v>
      </c>
      <c r="E30" s="60" t="s">
        <v>1054</v>
      </c>
      <c r="F30" s="206"/>
    </row>
    <row r="31" spans="1:6" s="59" customFormat="1" ht="31.2" x14ac:dyDescent="0.3">
      <c r="A31" s="67" t="s">
        <v>970</v>
      </c>
      <c r="B31" s="67" t="s">
        <v>3</v>
      </c>
      <c r="C31" s="59">
        <v>8</v>
      </c>
      <c r="D31" s="69">
        <v>113</v>
      </c>
      <c r="E31" s="60" t="s">
        <v>1054</v>
      </c>
      <c r="F31" s="206"/>
    </row>
    <row r="32" spans="1:6" s="59" customFormat="1" ht="31.2" x14ac:dyDescent="0.3">
      <c r="A32" s="67" t="s">
        <v>971</v>
      </c>
      <c r="B32" s="67" t="s">
        <v>3</v>
      </c>
      <c r="C32" s="61">
        <v>16</v>
      </c>
      <c r="D32" s="69">
        <v>72</v>
      </c>
      <c r="E32" s="60" t="s">
        <v>1054</v>
      </c>
      <c r="F32" s="206"/>
    </row>
    <row r="33" spans="1:6" s="59" customFormat="1" ht="31.2" x14ac:dyDescent="0.3">
      <c r="A33" s="67" t="s">
        <v>972</v>
      </c>
      <c r="B33" s="67" t="s">
        <v>3</v>
      </c>
      <c r="C33" s="61">
        <v>24</v>
      </c>
      <c r="D33" s="69">
        <v>79</v>
      </c>
      <c r="E33" s="60" t="s">
        <v>1054</v>
      </c>
      <c r="F33" s="206"/>
    </row>
    <row r="34" spans="1:6" s="59" customFormat="1" ht="31.2" x14ac:dyDescent="0.3">
      <c r="A34" s="67" t="s">
        <v>973</v>
      </c>
      <c r="B34" s="67" t="s">
        <v>3</v>
      </c>
      <c r="C34" s="61">
        <v>16</v>
      </c>
      <c r="D34" s="69">
        <v>9</v>
      </c>
      <c r="E34" s="60" t="s">
        <v>1054</v>
      </c>
      <c r="F34" s="206"/>
    </row>
    <row r="35" spans="1:6" s="59" customFormat="1" ht="31.2" x14ac:dyDescent="0.3">
      <c r="A35" s="67" t="s">
        <v>974</v>
      </c>
      <c r="B35" s="67" t="s">
        <v>3</v>
      </c>
      <c r="C35" s="61">
        <v>8</v>
      </c>
      <c r="D35" s="69">
        <v>8</v>
      </c>
      <c r="E35" s="60" t="s">
        <v>1054</v>
      </c>
      <c r="F35" s="206"/>
    </row>
    <row r="36" spans="1:6" s="59" customFormat="1" ht="31.2" x14ac:dyDescent="0.3">
      <c r="A36" s="67" t="s">
        <v>975</v>
      </c>
      <c r="B36" s="67" t="s">
        <v>3</v>
      </c>
      <c r="C36" s="61">
        <v>8</v>
      </c>
      <c r="D36" s="69">
        <v>12</v>
      </c>
      <c r="E36" s="60" t="s">
        <v>1054</v>
      </c>
      <c r="F36" s="206"/>
    </row>
    <row r="37" spans="1:6" s="59" customFormat="1" ht="31.2" x14ac:dyDescent="0.3">
      <c r="A37" s="67" t="s">
        <v>976</v>
      </c>
      <c r="B37" s="67" t="s">
        <v>3</v>
      </c>
      <c r="C37" s="61">
        <v>8</v>
      </c>
      <c r="D37" s="69">
        <v>12</v>
      </c>
      <c r="E37" s="60" t="s">
        <v>1054</v>
      </c>
      <c r="F37" s="206"/>
    </row>
    <row r="38" spans="1:6" ht="31.2" x14ac:dyDescent="0.3">
      <c r="A38" s="67" t="s">
        <v>977</v>
      </c>
      <c r="B38" s="67" t="s">
        <v>3</v>
      </c>
      <c r="C38" s="61">
        <v>8</v>
      </c>
      <c r="D38" s="69">
        <v>48</v>
      </c>
      <c r="E38" s="60" t="s">
        <v>1054</v>
      </c>
      <c r="F38" s="206"/>
    </row>
    <row r="39" spans="1:6" ht="31.2" x14ac:dyDescent="0.3">
      <c r="A39" s="67" t="s">
        <v>978</v>
      </c>
      <c r="B39" s="67" t="s">
        <v>3</v>
      </c>
      <c r="C39" s="61">
        <v>8</v>
      </c>
      <c r="D39" s="69">
        <v>13</v>
      </c>
      <c r="E39" s="60" t="s">
        <v>1054</v>
      </c>
      <c r="F39" s="206"/>
    </row>
    <row r="40" spans="1:6" x14ac:dyDescent="0.3">
      <c r="A40" s="217" t="s">
        <v>1022</v>
      </c>
      <c r="B40" s="54"/>
    </row>
    <row r="41" spans="1:6" x14ac:dyDescent="0.3">
      <c r="A41" s="217" t="s">
        <v>1023</v>
      </c>
      <c r="B41" s="54"/>
    </row>
    <row r="42" spans="1:6" x14ac:dyDescent="0.3">
      <c r="A42" s="54"/>
      <c r="B42" s="54"/>
    </row>
    <row r="43" spans="1:6" x14ac:dyDescent="0.3">
      <c r="A43" s="4" t="s">
        <v>979</v>
      </c>
      <c r="C43" s="1"/>
    </row>
    <row r="44" spans="1:6" x14ac:dyDescent="0.3">
      <c r="E44" s="202"/>
      <c r="F44" s="203"/>
    </row>
    <row r="45" spans="1:6" s="75" customFormat="1" ht="32.4" customHeight="1" x14ac:dyDescent="0.3">
      <c r="A45" s="74" t="s">
        <v>980</v>
      </c>
      <c r="B45" s="74" t="s">
        <v>981</v>
      </c>
      <c r="C45" s="201" t="s">
        <v>982</v>
      </c>
      <c r="D45" s="74" t="s">
        <v>983</v>
      </c>
      <c r="E45" s="204"/>
      <c r="F45" s="205"/>
    </row>
    <row r="46" spans="1:6" s="59" customFormat="1" x14ac:dyDescent="0.3">
      <c r="A46" s="61" t="s">
        <v>984</v>
      </c>
      <c r="B46" s="68">
        <v>44978</v>
      </c>
      <c r="C46" s="208">
        <v>44990</v>
      </c>
      <c r="D46" s="61" t="s">
        <v>741</v>
      </c>
      <c r="E46" s="206"/>
      <c r="F46" s="206"/>
    </row>
    <row r="47" spans="1:6" s="59" customFormat="1" x14ac:dyDescent="0.3">
      <c r="A47" s="61" t="s">
        <v>985</v>
      </c>
      <c r="B47" s="68">
        <v>44994</v>
      </c>
      <c r="C47" s="208">
        <v>44996</v>
      </c>
      <c r="D47" s="61" t="s">
        <v>741</v>
      </c>
      <c r="E47" s="206"/>
      <c r="F47" s="206"/>
    </row>
    <row r="48" spans="1:6" s="59" customFormat="1" x14ac:dyDescent="0.3">
      <c r="A48" s="61" t="s">
        <v>986</v>
      </c>
      <c r="B48" s="68">
        <v>44998</v>
      </c>
      <c r="C48" s="208">
        <v>45002</v>
      </c>
      <c r="D48" s="61" t="s">
        <v>741</v>
      </c>
      <c r="E48" s="206"/>
      <c r="F48" s="206"/>
    </row>
    <row r="49" spans="1:6" s="59" customFormat="1" x14ac:dyDescent="0.3">
      <c r="A49" s="61" t="s">
        <v>985</v>
      </c>
      <c r="B49" s="68">
        <v>45005</v>
      </c>
      <c r="C49" s="208">
        <v>45009</v>
      </c>
      <c r="D49" s="61" t="s">
        <v>741</v>
      </c>
      <c r="E49" s="206"/>
      <c r="F49" s="206"/>
    </row>
    <row r="50" spans="1:6" s="59" customFormat="1" x14ac:dyDescent="0.3">
      <c r="A50" s="61" t="s">
        <v>985</v>
      </c>
      <c r="B50" s="68">
        <v>45012</v>
      </c>
      <c r="C50" s="208">
        <v>45014</v>
      </c>
      <c r="D50" s="61" t="s">
        <v>741</v>
      </c>
      <c r="E50" s="206"/>
      <c r="F50" s="206"/>
    </row>
    <row r="51" spans="1:6" x14ac:dyDescent="0.3">
      <c r="A51" s="61" t="s">
        <v>987</v>
      </c>
      <c r="B51" s="68">
        <v>45120</v>
      </c>
      <c r="C51" s="208">
        <v>45120</v>
      </c>
      <c r="D51" s="61" t="s">
        <v>743</v>
      </c>
      <c r="E51" s="207"/>
      <c r="F51" s="206"/>
    </row>
    <row r="52" spans="1:6" x14ac:dyDescent="0.3">
      <c r="A52" s="61" t="s">
        <v>988</v>
      </c>
      <c r="B52" s="68">
        <v>45154</v>
      </c>
      <c r="C52" s="208">
        <v>45155</v>
      </c>
      <c r="D52" s="61" t="s">
        <v>743</v>
      </c>
      <c r="E52" s="207"/>
      <c r="F52" s="206"/>
    </row>
    <row r="53" spans="1:6" ht="15" customHeight="1" x14ac:dyDescent="0.3">
      <c r="A53" s="60" t="s">
        <v>989</v>
      </c>
      <c r="B53" s="68">
        <v>45244</v>
      </c>
      <c r="C53" s="208">
        <v>45245</v>
      </c>
      <c r="D53" s="61" t="s">
        <v>743</v>
      </c>
      <c r="E53" s="207"/>
      <c r="F53" s="206"/>
    </row>
    <row r="54" spans="1:6" x14ac:dyDescent="0.3">
      <c r="E54" s="202"/>
      <c r="F54" s="202"/>
    </row>
  </sheetData>
  <phoneticPr fontId="19"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3AAA-2437-4A2C-A249-037D2C4399C0}">
  <sheetPr>
    <tabColor theme="0" tint="-0.499984740745262"/>
  </sheetPr>
  <dimension ref="A1:C24"/>
  <sheetViews>
    <sheetView zoomScaleNormal="100" workbookViewId="0"/>
  </sheetViews>
  <sheetFormatPr defaultColWidth="8.6640625" defaultRowHeight="13.8" x14ac:dyDescent="0.25"/>
  <cols>
    <col min="1" max="1" width="27.6640625" style="48" customWidth="1"/>
    <col min="2" max="2" width="22.6640625" style="48" customWidth="1"/>
    <col min="3" max="3" width="94.33203125" style="48" customWidth="1"/>
    <col min="4" max="16384" width="8.6640625" style="48"/>
  </cols>
  <sheetData>
    <row r="1" spans="1:3" ht="15.6" x14ac:dyDescent="0.3">
      <c r="A1" s="29" t="s">
        <v>55</v>
      </c>
      <c r="B1" s="84"/>
      <c r="C1" s="17"/>
    </row>
    <row r="2" spans="1:3" ht="15.6" x14ac:dyDescent="0.3">
      <c r="A2" s="7" t="s">
        <v>113</v>
      </c>
      <c r="B2" s="17"/>
      <c r="C2" s="17"/>
    </row>
    <row r="3" spans="1:3" ht="15.6" x14ac:dyDescent="0.3">
      <c r="A3" s="10"/>
      <c r="B3" s="32"/>
      <c r="C3" s="17"/>
    </row>
    <row r="4" spans="1:3" s="82" customFormat="1" ht="27.9" customHeight="1" x14ac:dyDescent="0.3">
      <c r="A4" s="74" t="s">
        <v>56</v>
      </c>
      <c r="B4" s="30" t="s">
        <v>57</v>
      </c>
      <c r="C4" s="30" t="s">
        <v>58</v>
      </c>
    </row>
    <row r="5" spans="1:3" s="49" customFormat="1" ht="15.6" x14ac:dyDescent="0.3">
      <c r="A5" s="64" t="s">
        <v>59</v>
      </c>
      <c r="B5" s="85" t="s">
        <v>60</v>
      </c>
      <c r="C5" s="85" t="s">
        <v>114</v>
      </c>
    </row>
    <row r="6" spans="1:3" s="49" customFormat="1" ht="15.6" x14ac:dyDescent="0.3">
      <c r="A6" s="61" t="s">
        <v>12</v>
      </c>
      <c r="B6" s="60" t="s">
        <v>60</v>
      </c>
      <c r="C6" s="60" t="s">
        <v>115</v>
      </c>
    </row>
    <row r="7" spans="1:3" s="49" customFormat="1" ht="156" x14ac:dyDescent="0.3">
      <c r="A7" s="60" t="s">
        <v>116</v>
      </c>
      <c r="B7" s="60" t="s">
        <v>117</v>
      </c>
      <c r="C7" s="60" t="s">
        <v>999</v>
      </c>
    </row>
    <row r="8" spans="1:3" s="49" customFormat="1" ht="31.2" x14ac:dyDescent="0.3">
      <c r="A8" s="61" t="s">
        <v>61</v>
      </c>
      <c r="B8" s="60" t="s">
        <v>60</v>
      </c>
      <c r="C8" s="60" t="s">
        <v>62</v>
      </c>
    </row>
    <row r="9" spans="1:3" s="49" customFormat="1" ht="15.6" x14ac:dyDescent="0.3">
      <c r="A9" s="61" t="s">
        <v>63</v>
      </c>
      <c r="B9" s="60" t="s">
        <v>64</v>
      </c>
      <c r="C9" s="60" t="s">
        <v>118</v>
      </c>
    </row>
    <row r="10" spans="1:3" s="49" customFormat="1" ht="46.8" x14ac:dyDescent="0.3">
      <c r="A10" s="60" t="s">
        <v>65</v>
      </c>
      <c r="B10" s="60" t="s">
        <v>66</v>
      </c>
      <c r="C10" s="60" t="s">
        <v>119</v>
      </c>
    </row>
    <row r="11" spans="1:3" s="49" customFormat="1" ht="78" x14ac:dyDescent="0.3">
      <c r="A11" s="60" t="s">
        <v>67</v>
      </c>
      <c r="B11" s="60" t="s">
        <v>68</v>
      </c>
      <c r="C11" s="60" t="s">
        <v>120</v>
      </c>
    </row>
    <row r="12" spans="1:3" s="49" customFormat="1" ht="31.2" x14ac:dyDescent="0.3">
      <c r="A12" s="61" t="s">
        <v>69</v>
      </c>
      <c r="B12" s="60" t="s">
        <v>60</v>
      </c>
      <c r="C12" s="60" t="s">
        <v>70</v>
      </c>
    </row>
    <row r="13" spans="1:3" s="49" customFormat="1" ht="31.2" x14ac:dyDescent="0.3">
      <c r="A13" s="61" t="s">
        <v>71</v>
      </c>
      <c r="B13" s="60" t="s">
        <v>72</v>
      </c>
      <c r="C13" s="60" t="s">
        <v>121</v>
      </c>
    </row>
    <row r="14" spans="1:3" s="49" customFormat="1" ht="31.2" x14ac:dyDescent="0.3">
      <c r="A14" s="61" t="s">
        <v>73</v>
      </c>
      <c r="B14" s="60" t="s">
        <v>72</v>
      </c>
      <c r="C14" s="60" t="s">
        <v>121</v>
      </c>
    </row>
    <row r="15" spans="1:3" s="49" customFormat="1" ht="31.2" x14ac:dyDescent="0.3">
      <c r="A15" s="61" t="s">
        <v>74</v>
      </c>
      <c r="B15" s="60" t="s">
        <v>60</v>
      </c>
      <c r="C15" s="60" t="s">
        <v>122</v>
      </c>
    </row>
    <row r="16" spans="1:3" s="49" customFormat="1" ht="31.2" x14ac:dyDescent="0.3">
      <c r="A16" s="61" t="s">
        <v>991</v>
      </c>
      <c r="B16" s="60" t="s">
        <v>60</v>
      </c>
      <c r="C16" s="60" t="s">
        <v>75</v>
      </c>
    </row>
    <row r="17" spans="1:3" s="49" customFormat="1" ht="48" customHeight="1" x14ac:dyDescent="0.3">
      <c r="A17" s="61" t="s">
        <v>32</v>
      </c>
      <c r="B17" s="60" t="s">
        <v>60</v>
      </c>
      <c r="C17" s="60" t="s">
        <v>123</v>
      </c>
    </row>
    <row r="18" spans="1:3" s="49" customFormat="1" ht="46.8" x14ac:dyDescent="0.3">
      <c r="A18" s="61" t="s">
        <v>76</v>
      </c>
      <c r="B18" s="60" t="s">
        <v>77</v>
      </c>
      <c r="C18" s="60" t="s">
        <v>124</v>
      </c>
    </row>
    <row r="19" spans="1:3" s="49" customFormat="1" ht="48.6" customHeight="1" x14ac:dyDescent="0.3">
      <c r="A19" s="61" t="s">
        <v>992</v>
      </c>
      <c r="B19" s="60" t="s">
        <v>125</v>
      </c>
      <c r="C19" s="60" t="s">
        <v>126</v>
      </c>
    </row>
    <row r="20" spans="1:3" s="49" customFormat="1" ht="15.6" x14ac:dyDescent="0.3">
      <c r="A20" s="61" t="s">
        <v>46</v>
      </c>
      <c r="B20" s="60" t="s">
        <v>60</v>
      </c>
      <c r="C20" s="60" t="s">
        <v>127</v>
      </c>
    </row>
    <row r="21" spans="1:3" s="49" customFormat="1" ht="31.2" x14ac:dyDescent="0.3">
      <c r="A21" s="61" t="s">
        <v>78</v>
      </c>
      <c r="B21" s="60" t="s">
        <v>72</v>
      </c>
      <c r="C21" s="60" t="s">
        <v>121</v>
      </c>
    </row>
    <row r="22" spans="1:3" x14ac:dyDescent="0.25">
      <c r="B22" s="47"/>
      <c r="C22" s="47"/>
    </row>
    <row r="23" spans="1:3" x14ac:dyDescent="0.25">
      <c r="B23" s="47"/>
      <c r="C23" s="47"/>
    </row>
    <row r="24" spans="1:3" x14ac:dyDescent="0.25">
      <c r="B24" s="47"/>
      <c r="C24" s="4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C712-21E9-445F-8E7D-C7691AD6EF27}">
  <sheetPr>
    <tabColor theme="0" tint="-0.499984740745262"/>
  </sheetPr>
  <dimension ref="A1:B12"/>
  <sheetViews>
    <sheetView workbookViewId="0"/>
  </sheetViews>
  <sheetFormatPr defaultRowHeight="14.4" x14ac:dyDescent="0.3"/>
  <cols>
    <col min="1" max="1" width="33.88671875" customWidth="1"/>
    <col min="2" max="2" width="62.33203125" customWidth="1"/>
  </cols>
  <sheetData>
    <row r="1" spans="1:2" s="2" customFormat="1" ht="15.6" x14ac:dyDescent="0.3">
      <c r="A1" s="4" t="s">
        <v>128</v>
      </c>
    </row>
    <row r="3" spans="1:2" ht="15.6" x14ac:dyDescent="0.3">
      <c r="A3" s="74" t="s">
        <v>79</v>
      </c>
      <c r="B3" s="30" t="s">
        <v>80</v>
      </c>
    </row>
    <row r="4" spans="1:2" ht="31.2" x14ac:dyDescent="0.3">
      <c r="A4" s="86" t="s">
        <v>82</v>
      </c>
      <c r="B4" s="164" t="s">
        <v>993</v>
      </c>
    </row>
    <row r="5" spans="1:2" ht="46.8" x14ac:dyDescent="0.3">
      <c r="A5" s="65" t="s">
        <v>84</v>
      </c>
      <c r="B5" s="14" t="s">
        <v>994</v>
      </c>
    </row>
    <row r="6" spans="1:2" ht="31.2" x14ac:dyDescent="0.3">
      <c r="A6" s="65" t="s">
        <v>81</v>
      </c>
      <c r="B6" s="14" t="s">
        <v>998</v>
      </c>
    </row>
    <row r="7" spans="1:2" ht="93.6" x14ac:dyDescent="0.3">
      <c r="A7" s="65" t="s">
        <v>86</v>
      </c>
      <c r="B7" s="14" t="s">
        <v>1000</v>
      </c>
    </row>
    <row r="8" spans="1:2" ht="15.6" x14ac:dyDescent="0.3">
      <c r="A8" s="65" t="s">
        <v>87</v>
      </c>
      <c r="B8" s="14" t="s">
        <v>88</v>
      </c>
    </row>
    <row r="9" spans="1:2" ht="62.4" x14ac:dyDescent="0.3">
      <c r="A9" s="62" t="s">
        <v>83</v>
      </c>
      <c r="B9" s="14" t="s">
        <v>995</v>
      </c>
    </row>
    <row r="10" spans="1:2" ht="78.599999999999994" customHeight="1" x14ac:dyDescent="0.3">
      <c r="A10" s="62" t="s">
        <v>85</v>
      </c>
      <c r="B10" s="14" t="s">
        <v>1055</v>
      </c>
    </row>
    <row r="11" spans="1:2" ht="46.8" x14ac:dyDescent="0.3">
      <c r="A11" s="62" t="s">
        <v>90</v>
      </c>
      <c r="B11" s="14" t="s">
        <v>996</v>
      </c>
    </row>
    <row r="12" spans="1:2" ht="46.8" x14ac:dyDescent="0.3">
      <c r="A12" s="62" t="s">
        <v>89</v>
      </c>
      <c r="B12" s="14" t="s">
        <v>997</v>
      </c>
    </row>
  </sheetData>
  <sortState xmlns:xlrd2="http://schemas.microsoft.com/office/spreadsheetml/2017/richdata2" ref="A4:B12">
    <sortCondition ref="A4:A12"/>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D235-C13E-48E4-8DF1-8EBA66063684}">
  <sheetPr>
    <tabColor theme="0" tint="-0.499984740745262"/>
  </sheetPr>
  <dimension ref="A1:A21"/>
  <sheetViews>
    <sheetView workbookViewId="0"/>
  </sheetViews>
  <sheetFormatPr defaultColWidth="8.6640625" defaultRowHeight="15.6" x14ac:dyDescent="0.3"/>
  <cols>
    <col min="1" max="1" width="23.33203125" style="159" customWidth="1"/>
    <col min="2" max="16384" width="8.6640625" style="159"/>
  </cols>
  <sheetData>
    <row r="1" spans="1:1" s="187" customFormat="1" ht="18" customHeight="1" x14ac:dyDescent="0.3">
      <c r="A1" s="156" t="s">
        <v>129</v>
      </c>
    </row>
    <row r="3" spans="1:1" x14ac:dyDescent="0.3">
      <c r="A3" s="189" t="s">
        <v>130</v>
      </c>
    </row>
    <row r="4" spans="1:1" x14ac:dyDescent="0.3">
      <c r="A4" s="189" t="s">
        <v>131</v>
      </c>
    </row>
    <row r="5" spans="1:1" x14ac:dyDescent="0.3">
      <c r="A5" s="190" t="s">
        <v>132</v>
      </c>
    </row>
    <row r="6" spans="1:1" x14ac:dyDescent="0.3">
      <c r="A6" s="190" t="s">
        <v>133</v>
      </c>
    </row>
    <row r="7" spans="1:1" x14ac:dyDescent="0.3">
      <c r="A7" s="190" t="s">
        <v>134</v>
      </c>
    </row>
    <row r="8" spans="1:1" x14ac:dyDescent="0.3">
      <c r="A8" s="190" t="s">
        <v>135</v>
      </c>
    </row>
    <row r="9" spans="1:1" x14ac:dyDescent="0.3">
      <c r="A9" s="190" t="s">
        <v>136</v>
      </c>
    </row>
    <row r="10" spans="1:1" x14ac:dyDescent="0.3">
      <c r="A10" s="190" t="s">
        <v>137</v>
      </c>
    </row>
    <row r="11" spans="1:1" x14ac:dyDescent="0.3">
      <c r="A11" s="189" t="s">
        <v>138</v>
      </c>
    </row>
    <row r="12" spans="1:1" x14ac:dyDescent="0.3">
      <c r="A12" s="189" t="s">
        <v>139</v>
      </c>
    </row>
    <row r="13" spans="1:1" x14ac:dyDescent="0.3">
      <c r="A13" s="189" t="s">
        <v>140</v>
      </c>
    </row>
    <row r="14" spans="1:1" x14ac:dyDescent="0.3">
      <c r="A14" s="189" t="s">
        <v>141</v>
      </c>
    </row>
    <row r="15" spans="1:1" x14ac:dyDescent="0.3">
      <c r="A15" s="189" t="s">
        <v>142</v>
      </c>
    </row>
    <row r="16" spans="1:1" x14ac:dyDescent="0.3">
      <c r="A16" s="189" t="s">
        <v>143</v>
      </c>
    </row>
    <row r="17" spans="1:1" x14ac:dyDescent="0.3">
      <c r="A17" s="189" t="s">
        <v>144</v>
      </c>
    </row>
    <row r="18" spans="1:1" x14ac:dyDescent="0.3">
      <c r="A18" s="189" t="s">
        <v>145</v>
      </c>
    </row>
    <row r="21" spans="1:1" x14ac:dyDescent="0.3">
      <c r="A21" s="18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C64"/>
  <sheetViews>
    <sheetView zoomScaleNormal="100" workbookViewId="0"/>
  </sheetViews>
  <sheetFormatPr defaultColWidth="8.6640625" defaultRowHeight="15.6" x14ac:dyDescent="0.3"/>
  <cols>
    <col min="1" max="1" width="43.44140625" style="3" customWidth="1"/>
    <col min="2" max="2" width="22.6640625" style="3" customWidth="1"/>
    <col min="3" max="3" width="108.44140625" style="3" customWidth="1"/>
    <col min="4" max="16384" width="8.6640625" style="3"/>
  </cols>
  <sheetData>
    <row r="1" spans="1:3" x14ac:dyDescent="0.3">
      <c r="A1" s="1" t="s">
        <v>405</v>
      </c>
      <c r="B1" s="1"/>
    </row>
    <row r="2" spans="1:3" x14ac:dyDescent="0.3">
      <c r="A2" s="3" t="s">
        <v>406</v>
      </c>
      <c r="B2" s="1"/>
    </row>
    <row r="3" spans="1:3" x14ac:dyDescent="0.3">
      <c r="A3" s="1"/>
      <c r="B3" s="1"/>
    </row>
    <row r="4" spans="1:3" s="77" customFormat="1" x14ac:dyDescent="0.3">
      <c r="A4" s="74" t="s">
        <v>56</v>
      </c>
      <c r="B4" s="74" t="s">
        <v>407</v>
      </c>
      <c r="C4" s="74" t="s">
        <v>408</v>
      </c>
    </row>
    <row r="5" spans="1:3" x14ac:dyDescent="0.3">
      <c r="A5" s="85" t="s">
        <v>410</v>
      </c>
      <c r="B5" s="64" t="s">
        <v>411</v>
      </c>
      <c r="C5" s="85" t="s">
        <v>412</v>
      </c>
    </row>
    <row r="6" spans="1:3" ht="31.2" x14ac:dyDescent="0.3">
      <c r="A6" s="60" t="s">
        <v>413</v>
      </c>
      <c r="B6" s="61" t="s">
        <v>411</v>
      </c>
      <c r="C6" s="60" t="s">
        <v>414</v>
      </c>
    </row>
    <row r="7" spans="1:3" x14ac:dyDescent="0.3">
      <c r="A7" s="60" t="s">
        <v>415</v>
      </c>
      <c r="B7" s="61" t="s">
        <v>411</v>
      </c>
      <c r="C7" s="60" t="s">
        <v>416</v>
      </c>
    </row>
    <row r="8" spans="1:3" ht="31.2" x14ac:dyDescent="0.3">
      <c r="A8" s="60" t="s">
        <v>417</v>
      </c>
      <c r="B8" s="61" t="s">
        <v>411</v>
      </c>
      <c r="C8" s="60" t="s">
        <v>418</v>
      </c>
    </row>
    <row r="9" spans="1:3" ht="31.2" x14ac:dyDescent="0.3">
      <c r="A9" s="60" t="s">
        <v>419</v>
      </c>
      <c r="B9" s="61" t="s">
        <v>411</v>
      </c>
      <c r="C9" s="60" t="s">
        <v>420</v>
      </c>
    </row>
    <row r="10" spans="1:3" ht="31.2" x14ac:dyDescent="0.3">
      <c r="A10" s="60" t="s">
        <v>421</v>
      </c>
      <c r="B10" s="61" t="s">
        <v>411</v>
      </c>
      <c r="C10" s="60" t="s">
        <v>422</v>
      </c>
    </row>
    <row r="11" spans="1:3" x14ac:dyDescent="0.3">
      <c r="A11" s="60" t="s">
        <v>423</v>
      </c>
      <c r="B11" s="61" t="s">
        <v>411</v>
      </c>
      <c r="C11" s="60" t="s">
        <v>424</v>
      </c>
    </row>
    <row r="12" spans="1:3" ht="15.6" customHeight="1" x14ac:dyDescent="0.3">
      <c r="A12" s="60" t="s">
        <v>425</v>
      </c>
      <c r="B12" s="61" t="s">
        <v>411</v>
      </c>
      <c r="C12" s="60" t="s">
        <v>426</v>
      </c>
    </row>
    <row r="13" spans="1:3" x14ac:dyDescent="0.3">
      <c r="A13" s="60" t="s">
        <v>427</v>
      </c>
      <c r="B13" s="61" t="s">
        <v>411</v>
      </c>
      <c r="C13" s="60" t="s">
        <v>428</v>
      </c>
    </row>
    <row r="14" spans="1:3" ht="31.2" x14ac:dyDescent="0.3">
      <c r="A14" s="60" t="s">
        <v>429</v>
      </c>
      <c r="B14" s="61" t="s">
        <v>411</v>
      </c>
      <c r="C14" s="60" t="s">
        <v>414</v>
      </c>
    </row>
    <row r="15" spans="1:3" ht="84" customHeight="1" x14ac:dyDescent="0.3">
      <c r="A15" s="60" t="s">
        <v>430</v>
      </c>
      <c r="B15" s="61" t="s">
        <v>60</v>
      </c>
      <c r="C15" s="60" t="s">
        <v>431</v>
      </c>
    </row>
    <row r="16" spans="1:3" x14ac:dyDescent="0.3">
      <c r="A16" s="60" t="s">
        <v>432</v>
      </c>
      <c r="B16" s="61" t="s">
        <v>411</v>
      </c>
      <c r="C16" s="60" t="s">
        <v>433</v>
      </c>
    </row>
    <row r="17" spans="1:3" ht="31.2" x14ac:dyDescent="0.3">
      <c r="A17" s="60" t="s">
        <v>434</v>
      </c>
      <c r="B17" s="61" t="s">
        <v>60</v>
      </c>
      <c r="C17" s="60" t="s">
        <v>435</v>
      </c>
    </row>
    <row r="18" spans="1:3" ht="31.2" x14ac:dyDescent="0.3">
      <c r="A18" s="60" t="s">
        <v>436</v>
      </c>
      <c r="B18" s="61" t="s">
        <v>411</v>
      </c>
      <c r="C18" s="60" t="s">
        <v>437</v>
      </c>
    </row>
    <row r="19" spans="1:3" ht="37.799999999999997" customHeight="1" x14ac:dyDescent="0.3">
      <c r="A19" s="60" t="s">
        <v>438</v>
      </c>
      <c r="B19" s="61" t="s">
        <v>411</v>
      </c>
      <c r="C19" s="60" t="s">
        <v>439</v>
      </c>
    </row>
    <row r="20" spans="1:3" x14ac:dyDescent="0.3">
      <c r="A20" s="60" t="s">
        <v>440</v>
      </c>
      <c r="B20" s="61" t="s">
        <v>441</v>
      </c>
      <c r="C20" s="60" t="s">
        <v>442</v>
      </c>
    </row>
    <row r="21" spans="1:3" ht="31.2" x14ac:dyDescent="0.3">
      <c r="A21" s="60" t="s">
        <v>443</v>
      </c>
      <c r="B21" s="61" t="s">
        <v>125</v>
      </c>
      <c r="C21" s="60" t="s">
        <v>444</v>
      </c>
    </row>
    <row r="22" spans="1:3" x14ac:dyDescent="0.3">
      <c r="A22" s="60" t="s">
        <v>445</v>
      </c>
      <c r="B22" s="61" t="s">
        <v>411</v>
      </c>
      <c r="C22" s="60" t="s">
        <v>446</v>
      </c>
    </row>
    <row r="23" spans="1:3" x14ac:dyDescent="0.3">
      <c r="A23" s="60" t="s">
        <v>447</v>
      </c>
      <c r="B23" s="61" t="s">
        <v>411</v>
      </c>
      <c r="C23" s="60" t="s">
        <v>448</v>
      </c>
    </row>
    <row r="24" spans="1:3" x14ac:dyDescent="0.3">
      <c r="A24" s="60" t="s">
        <v>449</v>
      </c>
      <c r="B24" s="61" t="s">
        <v>411</v>
      </c>
      <c r="C24" s="60" t="s">
        <v>450</v>
      </c>
    </row>
    <row r="25" spans="1:3" x14ac:dyDescent="0.3">
      <c r="A25" s="60" t="s">
        <v>451</v>
      </c>
      <c r="B25" s="61" t="s">
        <v>125</v>
      </c>
      <c r="C25" s="241" t="s">
        <v>452</v>
      </c>
    </row>
    <row r="26" spans="1:3" ht="31.2" x14ac:dyDescent="0.3">
      <c r="A26" s="60" t="s">
        <v>453</v>
      </c>
      <c r="B26" s="61" t="s">
        <v>125</v>
      </c>
      <c r="C26" s="60" t="s">
        <v>454</v>
      </c>
    </row>
    <row r="27" spans="1:3" ht="46.8" x14ac:dyDescent="0.3">
      <c r="A27" s="60" t="s">
        <v>455</v>
      </c>
      <c r="B27" s="61" t="s">
        <v>125</v>
      </c>
      <c r="C27" s="60" t="s">
        <v>456</v>
      </c>
    </row>
    <row r="28" spans="1:3" ht="18" customHeight="1" x14ac:dyDescent="0.3">
      <c r="A28" s="60" t="s">
        <v>457</v>
      </c>
      <c r="B28" s="61" t="s">
        <v>411</v>
      </c>
      <c r="C28" s="60" t="s">
        <v>458</v>
      </c>
    </row>
    <row r="29" spans="1:3" ht="33.6" x14ac:dyDescent="0.3">
      <c r="A29" s="60" t="s">
        <v>459</v>
      </c>
      <c r="B29" s="61" t="s">
        <v>411</v>
      </c>
      <c r="C29" s="60" t="s">
        <v>460</v>
      </c>
    </row>
    <row r="30" spans="1:3" x14ac:dyDescent="0.3">
      <c r="A30" s="60" t="s">
        <v>461</v>
      </c>
      <c r="B30" s="61" t="s">
        <v>411</v>
      </c>
      <c r="C30" s="60" t="s">
        <v>462</v>
      </c>
    </row>
    <row r="31" spans="1:3" x14ac:dyDescent="0.3">
      <c r="A31" s="60" t="s">
        <v>463</v>
      </c>
      <c r="B31" s="61" t="s">
        <v>411</v>
      </c>
      <c r="C31" s="60" t="s">
        <v>464</v>
      </c>
    </row>
    <row r="32" spans="1:3" x14ac:dyDescent="0.3">
      <c r="A32" s="60" t="s">
        <v>465</v>
      </c>
      <c r="B32" s="61" t="s">
        <v>411</v>
      </c>
      <c r="C32" s="60" t="s">
        <v>466</v>
      </c>
    </row>
    <row r="33" spans="1:3" ht="18" customHeight="1" x14ac:dyDescent="0.3">
      <c r="A33" s="60" t="s">
        <v>467</v>
      </c>
      <c r="B33" s="61" t="s">
        <v>411</v>
      </c>
      <c r="C33" s="60" t="s">
        <v>468</v>
      </c>
    </row>
    <row r="34" spans="1:3" x14ac:dyDescent="0.3">
      <c r="A34" s="60" t="s">
        <v>469</v>
      </c>
      <c r="B34" s="61" t="s">
        <v>411</v>
      </c>
      <c r="C34" s="60" t="s">
        <v>470</v>
      </c>
    </row>
    <row r="35" spans="1:3" x14ac:dyDescent="0.3">
      <c r="A35" s="60" t="s">
        <v>471</v>
      </c>
      <c r="B35" s="61" t="s">
        <v>411</v>
      </c>
      <c r="C35" s="60" t="s">
        <v>472</v>
      </c>
    </row>
    <row r="36" spans="1:3" x14ac:dyDescent="0.3">
      <c r="A36" s="60" t="s">
        <v>473</v>
      </c>
      <c r="B36" s="61" t="s">
        <v>411</v>
      </c>
      <c r="C36" s="61" t="s">
        <v>474</v>
      </c>
    </row>
    <row r="37" spans="1:3" ht="31.2" x14ac:dyDescent="0.3">
      <c r="A37" s="60" t="s">
        <v>475</v>
      </c>
      <c r="B37" s="61" t="s">
        <v>411</v>
      </c>
      <c r="C37" s="60" t="s">
        <v>476</v>
      </c>
    </row>
    <row r="38" spans="1:3" ht="31.2" x14ac:dyDescent="0.3">
      <c r="A38" s="60" t="s">
        <v>477</v>
      </c>
      <c r="B38" s="61" t="s">
        <v>411</v>
      </c>
      <c r="C38" s="60" t="s">
        <v>478</v>
      </c>
    </row>
    <row r="39" spans="1:3" x14ac:dyDescent="0.3">
      <c r="A39" s="60" t="s">
        <v>479</v>
      </c>
      <c r="B39" s="61" t="s">
        <v>411</v>
      </c>
      <c r="C39" s="60" t="s">
        <v>480</v>
      </c>
    </row>
    <row r="40" spans="1:3" x14ac:dyDescent="0.3">
      <c r="A40" s="60" t="s">
        <v>481</v>
      </c>
      <c r="B40" s="61" t="s">
        <v>411</v>
      </c>
      <c r="C40" s="60" t="s">
        <v>482</v>
      </c>
    </row>
    <row r="41" spans="1:3" x14ac:dyDescent="0.3">
      <c r="A41" s="60" t="s">
        <v>483</v>
      </c>
      <c r="B41" s="61" t="s">
        <v>411</v>
      </c>
      <c r="C41" s="60" t="s">
        <v>484</v>
      </c>
    </row>
    <row r="42" spans="1:3" ht="62.4" x14ac:dyDescent="0.3">
      <c r="A42" s="60" t="s">
        <v>485</v>
      </c>
      <c r="B42" s="61" t="s">
        <v>60</v>
      </c>
      <c r="C42" s="60" t="s">
        <v>486</v>
      </c>
    </row>
    <row r="43" spans="1:3" ht="31.2" x14ac:dyDescent="0.3">
      <c r="A43" s="60" t="s">
        <v>487</v>
      </c>
      <c r="B43" s="61" t="s">
        <v>125</v>
      </c>
      <c r="C43" s="60" t="s">
        <v>488</v>
      </c>
    </row>
    <row r="44" spans="1:3" ht="31.2" x14ac:dyDescent="0.3">
      <c r="A44" s="60" t="s">
        <v>489</v>
      </c>
      <c r="B44" s="61" t="s">
        <v>411</v>
      </c>
      <c r="C44" s="60" t="s">
        <v>490</v>
      </c>
    </row>
    <row r="45" spans="1:3" ht="46.8" x14ac:dyDescent="0.3">
      <c r="A45" s="60" t="s">
        <v>491</v>
      </c>
      <c r="B45" s="61" t="s">
        <v>125</v>
      </c>
      <c r="C45" s="60" t="s">
        <v>492</v>
      </c>
    </row>
    <row r="46" spans="1:3" x14ac:dyDescent="0.3">
      <c r="A46" s="60" t="s">
        <v>493</v>
      </c>
      <c r="B46" s="61" t="s">
        <v>411</v>
      </c>
      <c r="C46" s="60" t="s">
        <v>466</v>
      </c>
    </row>
    <row r="47" spans="1:3" ht="33.6" x14ac:dyDescent="0.3">
      <c r="A47" s="60" t="s">
        <v>494</v>
      </c>
      <c r="B47" s="61" t="s">
        <v>411</v>
      </c>
      <c r="C47" s="60" t="s">
        <v>495</v>
      </c>
    </row>
    <row r="48" spans="1:3" x14ac:dyDescent="0.3">
      <c r="A48" s="60" t="s">
        <v>496</v>
      </c>
      <c r="B48" s="61" t="s">
        <v>411</v>
      </c>
      <c r="C48" s="60" t="s">
        <v>497</v>
      </c>
    </row>
    <row r="49" spans="1:3" x14ac:dyDescent="0.3">
      <c r="A49" s="60" t="s">
        <v>498</v>
      </c>
      <c r="B49" s="61" t="s">
        <v>411</v>
      </c>
      <c r="C49" s="60" t="s">
        <v>499</v>
      </c>
    </row>
    <row r="50" spans="1:3" x14ac:dyDescent="0.3">
      <c r="A50" s="60" t="s">
        <v>500</v>
      </c>
      <c r="B50" s="61" t="s">
        <v>411</v>
      </c>
      <c r="C50" s="60" t="s">
        <v>501</v>
      </c>
    </row>
    <row r="51" spans="1:3" ht="62.4" x14ac:dyDescent="0.3">
      <c r="A51" s="60" t="s">
        <v>502</v>
      </c>
      <c r="B51" s="61" t="s">
        <v>503</v>
      </c>
      <c r="C51" s="60" t="s">
        <v>504</v>
      </c>
    </row>
    <row r="52" spans="1:3" x14ac:dyDescent="0.3">
      <c r="A52" s="60" t="s">
        <v>505</v>
      </c>
      <c r="B52" s="61" t="s">
        <v>411</v>
      </c>
      <c r="C52" s="60" t="s">
        <v>506</v>
      </c>
    </row>
    <row r="53" spans="1:3" x14ac:dyDescent="0.3">
      <c r="A53" s="60" t="s">
        <v>507</v>
      </c>
      <c r="B53" s="61" t="s">
        <v>508</v>
      </c>
      <c r="C53" s="60" t="s">
        <v>509</v>
      </c>
    </row>
    <row r="54" spans="1:3" x14ac:dyDescent="0.3">
      <c r="A54" s="60" t="s">
        <v>510</v>
      </c>
      <c r="B54" s="61" t="s">
        <v>511</v>
      </c>
      <c r="C54" s="60" t="s">
        <v>512</v>
      </c>
    </row>
    <row r="55" spans="1:3" s="109" customFormat="1" x14ac:dyDescent="0.3">
      <c r="A55" s="108" t="s">
        <v>513</v>
      </c>
      <c r="B55" s="107" t="s">
        <v>514</v>
      </c>
      <c r="C55" s="60" t="s">
        <v>515</v>
      </c>
    </row>
    <row r="56" spans="1:3" x14ac:dyDescent="0.3">
      <c r="A56" s="60" t="s">
        <v>516</v>
      </c>
      <c r="B56" s="61" t="s">
        <v>411</v>
      </c>
      <c r="C56" s="60" t="s">
        <v>517</v>
      </c>
    </row>
    <row r="57" spans="1:3" x14ac:dyDescent="0.3">
      <c r="A57" s="60" t="s">
        <v>518</v>
      </c>
      <c r="B57" s="61" t="s">
        <v>411</v>
      </c>
      <c r="C57" s="60" t="s">
        <v>519</v>
      </c>
    </row>
    <row r="58" spans="1:3" ht="78" x14ac:dyDescent="0.3">
      <c r="A58" s="60" t="s">
        <v>520</v>
      </c>
      <c r="B58" s="61" t="s">
        <v>508</v>
      </c>
      <c r="C58" s="60" t="s">
        <v>521</v>
      </c>
    </row>
    <row r="59" spans="1:3" x14ac:dyDescent="0.3">
      <c r="A59" s="60" t="s">
        <v>522</v>
      </c>
      <c r="B59" s="61" t="s">
        <v>125</v>
      </c>
      <c r="C59" s="61" t="s">
        <v>523</v>
      </c>
    </row>
    <row r="60" spans="1:3" x14ac:dyDescent="0.3">
      <c r="A60" s="60" t="s">
        <v>524</v>
      </c>
      <c r="B60" s="61" t="s">
        <v>411</v>
      </c>
      <c r="C60" s="60" t="s">
        <v>525</v>
      </c>
    </row>
    <row r="61" spans="1:3" x14ac:dyDescent="0.3">
      <c r="A61" s="60" t="s">
        <v>526</v>
      </c>
      <c r="B61" s="61" t="s">
        <v>411</v>
      </c>
      <c r="C61" s="60" t="s">
        <v>527</v>
      </c>
    </row>
    <row r="62" spans="1:3" x14ac:dyDescent="0.3">
      <c r="A62" s="60" t="s">
        <v>528</v>
      </c>
      <c r="B62" s="61" t="s">
        <v>411</v>
      </c>
      <c r="C62" s="60" t="s">
        <v>529</v>
      </c>
    </row>
    <row r="63" spans="1:3" x14ac:dyDescent="0.3">
      <c r="A63" s="60" t="s">
        <v>530</v>
      </c>
      <c r="B63" s="61" t="s">
        <v>514</v>
      </c>
      <c r="C63" s="60" t="s">
        <v>531</v>
      </c>
    </row>
    <row r="64" spans="1:3" x14ac:dyDescent="0.3">
      <c r="A64" s="60" t="s">
        <v>532</v>
      </c>
      <c r="B64" s="61" t="s">
        <v>514</v>
      </c>
      <c r="C64" s="60" t="s">
        <v>533</v>
      </c>
    </row>
  </sheetData>
  <sortState xmlns:xlrd2="http://schemas.microsoft.com/office/spreadsheetml/2017/richdata2" ref="A5:A25">
    <sortCondition ref="A5:A25"/>
  </sortState>
  <hyperlinks>
    <hyperlink ref="C25" r:id="rId1" display="https://pgealerts.alerts.pge.com/psps-updates/" xr:uid="{8AB54543-8E99-46D1-94AC-4C0FD3EB5FC2}"/>
  </hyperlinks>
  <pageMargins left="0.7" right="0.7" top="0.75" bottom="0.75" header="0.3" footer="0.3"/>
  <pageSetup orientation="portrait" horizontalDpi="90" verticalDpi="9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R145"/>
  <sheetViews>
    <sheetView topLeftCell="A4" zoomScaleNormal="100" workbookViewId="0"/>
  </sheetViews>
  <sheetFormatPr defaultColWidth="9.33203125" defaultRowHeight="15.6" x14ac:dyDescent="0.3"/>
  <cols>
    <col min="1" max="1" width="18.88671875" style="12" customWidth="1"/>
    <col min="2" max="2" width="28.5546875" style="12" customWidth="1"/>
    <col min="3" max="3" width="41.44140625" style="12" customWidth="1"/>
    <col min="4" max="4" width="40.5546875" style="12" customWidth="1"/>
    <col min="5" max="5" width="11.5546875" style="12" customWidth="1"/>
    <col min="6" max="6" width="18.6640625" style="33" customWidth="1"/>
    <col min="7" max="7" width="47.5546875" style="12" customWidth="1"/>
    <col min="8" max="8" width="50.6640625" style="3" customWidth="1"/>
    <col min="9" max="9" width="4.33203125" style="3" customWidth="1"/>
    <col min="10" max="10" width="18.44140625" style="3" customWidth="1"/>
    <col min="11" max="12" width="9.33203125" style="12"/>
    <col min="13" max="13" width="15" style="12" bestFit="1" customWidth="1"/>
    <col min="14" max="16" width="9.33203125" style="12"/>
    <col min="17" max="17" width="14" style="12" bestFit="1" customWidth="1"/>
    <col min="18" max="18" width="11.6640625" style="12" bestFit="1" customWidth="1"/>
    <col min="19" max="16384" width="9.33203125" style="12"/>
  </cols>
  <sheetData>
    <row r="1" spans="1:18" x14ac:dyDescent="0.3">
      <c r="A1" s="1" t="s">
        <v>146</v>
      </c>
    </row>
    <row r="3" spans="1:18" x14ac:dyDescent="0.3">
      <c r="A3" s="6" t="s">
        <v>147</v>
      </c>
      <c r="B3" s="6" t="s">
        <v>148</v>
      </c>
      <c r="C3" s="6" t="s">
        <v>149</v>
      </c>
      <c r="D3" s="6" t="s">
        <v>150</v>
      </c>
      <c r="E3" s="6" t="s">
        <v>151</v>
      </c>
      <c r="F3" s="6" t="s">
        <v>152</v>
      </c>
      <c r="G3" s="6" t="s">
        <v>153</v>
      </c>
    </row>
    <row r="4" spans="1:18" ht="31.2" x14ac:dyDescent="0.3">
      <c r="A4" s="34" t="s">
        <v>154</v>
      </c>
      <c r="B4" s="35" t="s">
        <v>155</v>
      </c>
      <c r="C4" s="14" t="s">
        <v>156</v>
      </c>
      <c r="D4" s="35" t="s">
        <v>157</v>
      </c>
      <c r="E4" s="35" t="s">
        <v>158</v>
      </c>
      <c r="F4" s="165">
        <v>44500</v>
      </c>
      <c r="G4" s="166"/>
    </row>
    <row r="5" spans="1:18" ht="31.2" x14ac:dyDescent="0.3">
      <c r="A5" s="34" t="s">
        <v>154</v>
      </c>
      <c r="B5" s="35" t="s">
        <v>155</v>
      </c>
      <c r="C5" s="14" t="s">
        <v>159</v>
      </c>
      <c r="D5" s="36" t="s">
        <v>160</v>
      </c>
      <c r="E5" s="35" t="s">
        <v>161</v>
      </c>
      <c r="F5" s="167">
        <v>44500</v>
      </c>
      <c r="G5" s="166"/>
    </row>
    <row r="6" spans="1:18" ht="46.8" x14ac:dyDescent="0.3">
      <c r="A6" s="34" t="s">
        <v>154</v>
      </c>
      <c r="B6" s="35" t="s">
        <v>155</v>
      </c>
      <c r="C6" s="14" t="s">
        <v>162</v>
      </c>
      <c r="D6" s="36" t="s">
        <v>163</v>
      </c>
      <c r="E6" s="35" t="s">
        <v>164</v>
      </c>
      <c r="F6" s="168">
        <v>44500.666666666664</v>
      </c>
      <c r="G6" s="166"/>
    </row>
    <row r="7" spans="1:18" ht="31.2" x14ac:dyDescent="0.3">
      <c r="A7" s="34" t="s">
        <v>154</v>
      </c>
      <c r="B7" s="35" t="s">
        <v>155</v>
      </c>
      <c r="C7" s="14" t="s">
        <v>165</v>
      </c>
      <c r="D7" s="36" t="s">
        <v>160</v>
      </c>
      <c r="E7" s="35" t="s">
        <v>161</v>
      </c>
      <c r="F7" s="167">
        <v>44502</v>
      </c>
      <c r="G7" s="166"/>
      <c r="M7" s="3"/>
      <c r="N7" s="37"/>
      <c r="Q7" s="3"/>
      <c r="R7" s="3"/>
    </row>
    <row r="8" spans="1:18" ht="46.8" x14ac:dyDescent="0.3">
      <c r="A8" s="34" t="s">
        <v>154</v>
      </c>
      <c r="B8" s="35" t="s">
        <v>155</v>
      </c>
      <c r="C8" s="14" t="s">
        <v>166</v>
      </c>
      <c r="D8" s="36" t="s">
        <v>163</v>
      </c>
      <c r="E8" s="35" t="s">
        <v>164</v>
      </c>
      <c r="F8" s="168">
        <v>44502.333333333336</v>
      </c>
      <c r="G8" s="166"/>
      <c r="M8" s="3"/>
      <c r="N8" s="38"/>
      <c r="Q8" s="3"/>
      <c r="R8" s="3"/>
    </row>
    <row r="9" spans="1:18" ht="46.8" x14ac:dyDescent="0.3">
      <c r="A9" s="34" t="s">
        <v>154</v>
      </c>
      <c r="B9" s="35" t="s">
        <v>155</v>
      </c>
      <c r="C9" s="14" t="s">
        <v>167</v>
      </c>
      <c r="D9" s="36" t="s">
        <v>168</v>
      </c>
      <c r="E9" s="35" t="s">
        <v>169</v>
      </c>
      <c r="F9" s="169">
        <f>(F8-F6)*24</f>
        <v>40.000000000116415</v>
      </c>
      <c r="G9" s="170" t="s">
        <v>170</v>
      </c>
      <c r="M9" s="3"/>
      <c r="Q9" s="3"/>
      <c r="R9" s="3"/>
    </row>
    <row r="10" spans="1:18" ht="46.8" x14ac:dyDescent="0.3">
      <c r="A10" s="34" t="s">
        <v>154</v>
      </c>
      <c r="B10" s="35" t="s">
        <v>155</v>
      </c>
      <c r="C10" s="14" t="s">
        <v>171</v>
      </c>
      <c r="D10" s="36" t="s">
        <v>172</v>
      </c>
      <c r="E10" s="35" t="s">
        <v>173</v>
      </c>
      <c r="F10" s="169">
        <f>F8-F6</f>
        <v>1.6666666666715173</v>
      </c>
      <c r="G10" s="166" t="s">
        <v>174</v>
      </c>
      <c r="O10" s="37"/>
      <c r="Q10" s="3"/>
      <c r="R10" s="3"/>
    </row>
    <row r="11" spans="1:18" ht="78" x14ac:dyDescent="0.3">
      <c r="A11" s="34" t="s">
        <v>154</v>
      </c>
      <c r="B11" s="35" t="s">
        <v>155</v>
      </c>
      <c r="C11" s="14" t="s">
        <v>175</v>
      </c>
      <c r="D11" s="35" t="s">
        <v>176</v>
      </c>
      <c r="E11" s="35" t="s">
        <v>169</v>
      </c>
      <c r="F11" s="169">
        <v>3024</v>
      </c>
      <c r="G11" s="166"/>
    </row>
    <row r="12" spans="1:18" ht="46.8" x14ac:dyDescent="0.3">
      <c r="A12" s="34" t="s">
        <v>154</v>
      </c>
      <c r="B12" s="35" t="s">
        <v>155</v>
      </c>
      <c r="C12" s="14" t="s">
        <v>177</v>
      </c>
      <c r="D12" s="14" t="s">
        <v>178</v>
      </c>
      <c r="E12" s="35" t="s">
        <v>169</v>
      </c>
      <c r="F12" s="169">
        <v>600</v>
      </c>
      <c r="G12" s="166"/>
    </row>
    <row r="13" spans="1:18" x14ac:dyDescent="0.3">
      <c r="A13" s="34" t="s">
        <v>154</v>
      </c>
      <c r="B13" s="35" t="s">
        <v>155</v>
      </c>
      <c r="C13" s="14" t="s">
        <v>179</v>
      </c>
      <c r="D13" s="35"/>
      <c r="E13" s="35" t="s">
        <v>169</v>
      </c>
      <c r="F13" s="169">
        <v>2424</v>
      </c>
      <c r="G13" s="166"/>
    </row>
    <row r="14" spans="1:18" ht="46.8" x14ac:dyDescent="0.3">
      <c r="A14" s="34" t="s">
        <v>154</v>
      </c>
      <c r="B14" s="35" t="s">
        <v>155</v>
      </c>
      <c r="C14" s="14" t="s">
        <v>180</v>
      </c>
      <c r="D14" s="35" t="s">
        <v>181</v>
      </c>
      <c r="E14" s="35" t="s">
        <v>169</v>
      </c>
      <c r="F14" s="169">
        <v>2000</v>
      </c>
      <c r="G14" s="171"/>
    </row>
    <row r="15" spans="1:18" ht="78" x14ac:dyDescent="0.3">
      <c r="A15" s="34" t="s">
        <v>154</v>
      </c>
      <c r="B15" s="35" t="s">
        <v>155</v>
      </c>
      <c r="C15" s="14" t="s">
        <v>182</v>
      </c>
      <c r="D15" s="35" t="s">
        <v>183</v>
      </c>
      <c r="E15" s="35" t="s">
        <v>169</v>
      </c>
      <c r="F15" s="169">
        <v>450</v>
      </c>
      <c r="G15" s="171"/>
    </row>
    <row r="16" spans="1:18" ht="46.8" x14ac:dyDescent="0.3">
      <c r="A16" s="34" t="s">
        <v>154</v>
      </c>
      <c r="B16" s="35" t="s">
        <v>155</v>
      </c>
      <c r="C16" s="36" t="s">
        <v>184</v>
      </c>
      <c r="D16" s="35"/>
      <c r="E16" s="35" t="s">
        <v>169</v>
      </c>
      <c r="F16" s="169">
        <v>375</v>
      </c>
      <c r="G16" s="166"/>
    </row>
    <row r="17" spans="1:7" ht="46.8" x14ac:dyDescent="0.3">
      <c r="A17" s="34" t="s">
        <v>154</v>
      </c>
      <c r="B17" s="35" t="s">
        <v>155</v>
      </c>
      <c r="C17" s="14" t="s">
        <v>185</v>
      </c>
      <c r="D17" s="35"/>
      <c r="E17" s="35" t="s">
        <v>169</v>
      </c>
      <c r="F17" s="169">
        <v>125</v>
      </c>
      <c r="G17" s="166"/>
    </row>
    <row r="18" spans="1:7" ht="93.6" x14ac:dyDescent="0.3">
      <c r="A18" s="34" t="s">
        <v>154</v>
      </c>
      <c r="B18" s="35" t="s">
        <v>155</v>
      </c>
      <c r="C18" s="14" t="s">
        <v>186</v>
      </c>
      <c r="D18" s="35" t="s">
        <v>187</v>
      </c>
      <c r="E18" s="35" t="s">
        <v>169</v>
      </c>
      <c r="F18" s="169">
        <v>75</v>
      </c>
      <c r="G18" s="171"/>
    </row>
    <row r="19" spans="1:7" ht="58.2" customHeight="1" x14ac:dyDescent="0.3">
      <c r="A19" s="34" t="s">
        <v>154</v>
      </c>
      <c r="B19" s="35" t="s">
        <v>155</v>
      </c>
      <c r="C19" s="36" t="s">
        <v>188</v>
      </c>
      <c r="D19" s="35"/>
      <c r="E19" s="35" t="s">
        <v>169</v>
      </c>
      <c r="F19" s="169">
        <v>50</v>
      </c>
      <c r="G19" s="166"/>
    </row>
    <row r="20" spans="1:7" ht="78" x14ac:dyDescent="0.3">
      <c r="A20" s="34" t="s">
        <v>154</v>
      </c>
      <c r="B20" s="35" t="s">
        <v>155</v>
      </c>
      <c r="C20" s="36" t="s">
        <v>189</v>
      </c>
      <c r="D20" s="35"/>
      <c r="E20" s="35" t="s">
        <v>169</v>
      </c>
      <c r="F20" s="169">
        <v>25</v>
      </c>
      <c r="G20" s="166"/>
    </row>
    <row r="21" spans="1:7" ht="62.4" x14ac:dyDescent="0.3">
      <c r="A21" s="34" t="s">
        <v>154</v>
      </c>
      <c r="B21" s="35" t="s">
        <v>155</v>
      </c>
      <c r="C21" s="14" t="s">
        <v>190</v>
      </c>
      <c r="D21" s="35" t="s">
        <v>191</v>
      </c>
      <c r="E21" s="35" t="s">
        <v>169</v>
      </c>
      <c r="F21" s="169">
        <v>500</v>
      </c>
      <c r="G21" s="171"/>
    </row>
    <row r="22" spans="1:7" ht="46.8" x14ac:dyDescent="0.3">
      <c r="A22" s="34" t="s">
        <v>154</v>
      </c>
      <c r="B22" s="35" t="s">
        <v>155</v>
      </c>
      <c r="C22" s="14" t="s">
        <v>192</v>
      </c>
      <c r="D22" s="39"/>
      <c r="E22" s="35" t="s">
        <v>169</v>
      </c>
      <c r="F22" s="169">
        <v>10</v>
      </c>
      <c r="G22" s="166" t="s">
        <v>193</v>
      </c>
    </row>
    <row r="23" spans="1:7" ht="31.2" x14ac:dyDescent="0.3">
      <c r="A23" s="34" t="s">
        <v>154</v>
      </c>
      <c r="B23" s="35" t="s">
        <v>155</v>
      </c>
      <c r="C23" s="14" t="s">
        <v>194</v>
      </c>
      <c r="D23" s="39"/>
      <c r="E23" s="35" t="s">
        <v>169</v>
      </c>
      <c r="F23" s="169">
        <v>8</v>
      </c>
      <c r="G23" s="166" t="s">
        <v>195</v>
      </c>
    </row>
    <row r="24" spans="1:7" ht="31.2" x14ac:dyDescent="0.3">
      <c r="A24" s="34" t="s">
        <v>154</v>
      </c>
      <c r="B24" s="35" t="s">
        <v>155</v>
      </c>
      <c r="C24" s="14" t="s">
        <v>196</v>
      </c>
      <c r="D24" s="35" t="s">
        <v>15</v>
      </c>
      <c r="E24" s="35" t="s">
        <v>169</v>
      </c>
      <c r="F24" s="169">
        <v>200</v>
      </c>
      <c r="G24" s="166"/>
    </row>
    <row r="25" spans="1:7" ht="31.2" x14ac:dyDescent="0.3">
      <c r="A25" s="34" t="s">
        <v>154</v>
      </c>
      <c r="B25" s="35" t="s">
        <v>155</v>
      </c>
      <c r="C25" s="14" t="s">
        <v>197</v>
      </c>
      <c r="D25" s="35"/>
      <c r="E25" s="35" t="s">
        <v>169</v>
      </c>
      <c r="F25" s="169">
        <v>2</v>
      </c>
      <c r="G25" s="166"/>
    </row>
    <row r="26" spans="1:7" ht="46.8" x14ac:dyDescent="0.3">
      <c r="A26" s="34" t="s">
        <v>154</v>
      </c>
      <c r="B26" s="35" t="s">
        <v>155</v>
      </c>
      <c r="C26" s="14" t="s">
        <v>198</v>
      </c>
      <c r="D26" s="35"/>
      <c r="E26" s="35" t="s">
        <v>169</v>
      </c>
      <c r="F26" s="169">
        <v>0</v>
      </c>
      <c r="G26" s="166"/>
    </row>
    <row r="27" spans="1:7" ht="31.2" x14ac:dyDescent="0.3">
      <c r="A27" s="34" t="s">
        <v>154</v>
      </c>
      <c r="B27" s="35" t="s">
        <v>155</v>
      </c>
      <c r="C27" s="14" t="s">
        <v>199</v>
      </c>
      <c r="D27" s="36" t="s">
        <v>200</v>
      </c>
      <c r="E27" s="35" t="s">
        <v>173</v>
      </c>
      <c r="F27" s="169">
        <v>45.6</v>
      </c>
      <c r="G27" s="166"/>
    </row>
    <row r="28" spans="1:7" ht="31.2" x14ac:dyDescent="0.3">
      <c r="A28" s="34" t="s">
        <v>154</v>
      </c>
      <c r="B28" s="35" t="s">
        <v>155</v>
      </c>
      <c r="C28" s="14" t="s">
        <v>201</v>
      </c>
      <c r="D28" s="35"/>
      <c r="E28" s="35" t="s">
        <v>169</v>
      </c>
      <c r="F28" s="169">
        <v>55</v>
      </c>
      <c r="G28" s="166"/>
    </row>
    <row r="29" spans="1:7" ht="31.2" x14ac:dyDescent="0.3">
      <c r="A29" s="34" t="s">
        <v>154</v>
      </c>
      <c r="B29" s="35" t="s">
        <v>155</v>
      </c>
      <c r="C29" s="14" t="s">
        <v>202</v>
      </c>
      <c r="D29" s="36" t="s">
        <v>200</v>
      </c>
      <c r="E29" s="35" t="s">
        <v>173</v>
      </c>
      <c r="F29" s="169">
        <v>3459.5</v>
      </c>
      <c r="G29" s="166"/>
    </row>
    <row r="30" spans="1:7" ht="46.8" x14ac:dyDescent="0.3">
      <c r="A30" s="34" t="s">
        <v>154</v>
      </c>
      <c r="B30" s="35" t="s">
        <v>155</v>
      </c>
      <c r="C30" s="36" t="s">
        <v>203</v>
      </c>
      <c r="D30" s="14" t="s">
        <v>1035</v>
      </c>
      <c r="E30" s="35" t="s">
        <v>169</v>
      </c>
      <c r="F30" s="172">
        <v>1200</v>
      </c>
      <c r="G30" s="166"/>
    </row>
    <row r="31" spans="1:7" ht="46.8" x14ac:dyDescent="0.3">
      <c r="A31" s="34" t="s">
        <v>154</v>
      </c>
      <c r="B31" s="35" t="s">
        <v>155</v>
      </c>
      <c r="C31" s="36" t="s">
        <v>204</v>
      </c>
      <c r="D31" s="14" t="s">
        <v>1036</v>
      </c>
      <c r="E31" s="35" t="s">
        <v>169</v>
      </c>
      <c r="F31" s="172">
        <v>1200</v>
      </c>
      <c r="G31" s="166"/>
    </row>
    <row r="32" spans="1:7" ht="31.2" x14ac:dyDescent="0.3">
      <c r="A32" s="34" t="s">
        <v>154</v>
      </c>
      <c r="B32" s="35" t="s">
        <v>155</v>
      </c>
      <c r="C32" s="14" t="s">
        <v>205</v>
      </c>
      <c r="D32" s="14"/>
      <c r="E32" s="35" t="s">
        <v>169</v>
      </c>
      <c r="F32" s="172"/>
      <c r="G32" s="166"/>
    </row>
    <row r="33" spans="1:15" s="3" customFormat="1" ht="62.4" x14ac:dyDescent="0.3">
      <c r="A33" s="34" t="s">
        <v>154</v>
      </c>
      <c r="B33" s="35" t="s">
        <v>155</v>
      </c>
      <c r="C33" s="14" t="s">
        <v>206</v>
      </c>
      <c r="D33" s="14"/>
      <c r="E33" s="35" t="s">
        <v>169</v>
      </c>
      <c r="F33" s="172">
        <v>6</v>
      </c>
      <c r="G33" s="166"/>
      <c r="K33" s="12"/>
      <c r="L33" s="12"/>
      <c r="M33" s="12"/>
      <c r="N33" s="12"/>
      <c r="O33" s="12"/>
    </row>
    <row r="34" spans="1:15" s="3" customFormat="1" ht="31.2" x14ac:dyDescent="0.3">
      <c r="A34" s="34" t="s">
        <v>154</v>
      </c>
      <c r="B34" s="35" t="s">
        <v>155</v>
      </c>
      <c r="C34" s="14" t="s">
        <v>207</v>
      </c>
      <c r="D34" s="35" t="s">
        <v>208</v>
      </c>
      <c r="E34" s="35" t="s">
        <v>169</v>
      </c>
      <c r="F34" s="169">
        <v>8</v>
      </c>
      <c r="G34" s="166"/>
      <c r="K34" s="12"/>
      <c r="L34" s="12"/>
      <c r="M34" s="12"/>
      <c r="N34" s="12"/>
      <c r="O34" s="12"/>
    </row>
    <row r="35" spans="1:15" s="3" customFormat="1" ht="31.2" x14ac:dyDescent="0.3">
      <c r="A35" s="34" t="s">
        <v>154</v>
      </c>
      <c r="B35" s="35" t="s">
        <v>155</v>
      </c>
      <c r="C35" s="14" t="s">
        <v>209</v>
      </c>
      <c r="D35" s="35" t="s">
        <v>210</v>
      </c>
      <c r="E35" s="35" t="s">
        <v>169</v>
      </c>
      <c r="F35" s="169">
        <v>6</v>
      </c>
      <c r="G35" s="166"/>
      <c r="K35" s="12"/>
      <c r="L35" s="12"/>
      <c r="M35" s="12"/>
      <c r="N35" s="12"/>
      <c r="O35" s="12"/>
    </row>
    <row r="36" spans="1:15" ht="31.2" x14ac:dyDescent="0.3">
      <c r="A36" s="34" t="s">
        <v>211</v>
      </c>
      <c r="B36" s="35" t="s">
        <v>212</v>
      </c>
      <c r="C36" s="14" t="s">
        <v>213</v>
      </c>
      <c r="D36" s="35" t="s">
        <v>214</v>
      </c>
      <c r="E36" s="35" t="s">
        <v>169</v>
      </c>
      <c r="F36" s="169">
        <v>2</v>
      </c>
      <c r="G36" s="166"/>
    </row>
    <row r="37" spans="1:15" ht="31.2" x14ac:dyDescent="0.3">
      <c r="A37" s="34" t="s">
        <v>211</v>
      </c>
      <c r="B37" s="35" t="s">
        <v>212</v>
      </c>
      <c r="C37" s="14" t="s">
        <v>215</v>
      </c>
      <c r="D37" s="35" t="s">
        <v>216</v>
      </c>
      <c r="E37" s="35" t="s">
        <v>169</v>
      </c>
      <c r="F37" s="169">
        <v>0</v>
      </c>
      <c r="G37" s="166"/>
    </row>
    <row r="38" spans="1:15" ht="46.8" x14ac:dyDescent="0.3">
      <c r="A38" s="34" t="s">
        <v>217</v>
      </c>
      <c r="B38" s="35" t="s">
        <v>218</v>
      </c>
      <c r="C38" s="39" t="s">
        <v>219</v>
      </c>
      <c r="D38" s="39" t="s">
        <v>220</v>
      </c>
      <c r="E38" s="35" t="s">
        <v>169</v>
      </c>
      <c r="F38" s="169">
        <v>5</v>
      </c>
      <c r="G38" s="166"/>
    </row>
    <row r="39" spans="1:15" ht="62.4" x14ac:dyDescent="0.3">
      <c r="A39" s="34" t="s">
        <v>217</v>
      </c>
      <c r="B39" s="35" t="s">
        <v>218</v>
      </c>
      <c r="C39" s="36" t="s">
        <v>221</v>
      </c>
      <c r="D39" s="35"/>
      <c r="E39" s="35" t="s">
        <v>169</v>
      </c>
      <c r="F39" s="169">
        <v>72</v>
      </c>
      <c r="G39" s="166"/>
    </row>
    <row r="40" spans="1:15" ht="46.8" x14ac:dyDescent="0.3">
      <c r="A40" s="34" t="s">
        <v>217</v>
      </c>
      <c r="B40" s="35" t="s">
        <v>218</v>
      </c>
      <c r="C40" s="36" t="s">
        <v>222</v>
      </c>
      <c r="D40" s="35"/>
      <c r="E40" s="35" t="s">
        <v>169</v>
      </c>
      <c r="F40" s="169">
        <v>6</v>
      </c>
      <c r="G40" s="166"/>
    </row>
    <row r="41" spans="1:15" ht="46.8" x14ac:dyDescent="0.3">
      <c r="A41" s="34" t="s">
        <v>217</v>
      </c>
      <c r="B41" s="35" t="s">
        <v>218</v>
      </c>
      <c r="C41" s="36" t="s">
        <v>223</v>
      </c>
      <c r="D41" s="35"/>
      <c r="E41" s="35" t="s">
        <v>169</v>
      </c>
      <c r="F41" s="169">
        <v>6</v>
      </c>
      <c r="G41" s="166"/>
    </row>
    <row r="42" spans="1:15" ht="46.8" x14ac:dyDescent="0.3">
      <c r="A42" s="34" t="s">
        <v>217</v>
      </c>
      <c r="B42" s="35" t="s">
        <v>218</v>
      </c>
      <c r="C42" s="36" t="s">
        <v>224</v>
      </c>
      <c r="D42" s="35"/>
      <c r="E42" s="35" t="s">
        <v>169</v>
      </c>
      <c r="F42" s="169">
        <v>3</v>
      </c>
      <c r="G42" s="166"/>
    </row>
    <row r="43" spans="1:15" ht="46.8" x14ac:dyDescent="0.3">
      <c r="A43" s="34" t="s">
        <v>217</v>
      </c>
      <c r="B43" s="35" t="s">
        <v>218</v>
      </c>
      <c r="C43" s="36" t="s">
        <v>225</v>
      </c>
      <c r="D43" s="35"/>
      <c r="E43" s="35" t="s">
        <v>169</v>
      </c>
      <c r="F43" s="169">
        <v>16</v>
      </c>
      <c r="G43" s="166"/>
    </row>
    <row r="44" spans="1:15" ht="46.8" x14ac:dyDescent="0.3">
      <c r="A44" s="34" t="s">
        <v>217</v>
      </c>
      <c r="B44" s="35" t="s">
        <v>218</v>
      </c>
      <c r="C44" s="36" t="s">
        <v>226</v>
      </c>
      <c r="D44" s="35"/>
      <c r="E44" s="35" t="s">
        <v>169</v>
      </c>
      <c r="F44" s="169">
        <v>4</v>
      </c>
      <c r="G44" s="166"/>
    </row>
    <row r="45" spans="1:15" ht="46.8" x14ac:dyDescent="0.3">
      <c r="A45" s="34" t="s">
        <v>217</v>
      </c>
      <c r="B45" s="35" t="s">
        <v>218</v>
      </c>
      <c r="C45" s="36" t="s">
        <v>227</v>
      </c>
      <c r="D45" s="35"/>
      <c r="E45" s="35" t="s">
        <v>169</v>
      </c>
      <c r="F45" s="169">
        <v>2</v>
      </c>
      <c r="G45" s="166"/>
    </row>
    <row r="46" spans="1:15" ht="46.8" x14ac:dyDescent="0.3">
      <c r="A46" s="34" t="s">
        <v>217</v>
      </c>
      <c r="B46" s="35" t="s">
        <v>218</v>
      </c>
      <c r="C46" s="14" t="s">
        <v>228</v>
      </c>
      <c r="D46" s="39"/>
      <c r="E46" s="35" t="s">
        <v>169</v>
      </c>
      <c r="F46" s="169">
        <v>6</v>
      </c>
      <c r="G46" s="166" t="s">
        <v>229</v>
      </c>
    </row>
    <row r="47" spans="1:15" ht="46.8" x14ac:dyDescent="0.3">
      <c r="A47" s="34" t="s">
        <v>217</v>
      </c>
      <c r="B47" s="35" t="s">
        <v>230</v>
      </c>
      <c r="C47" s="14" t="s">
        <v>231</v>
      </c>
      <c r="D47" s="35" t="s">
        <v>232</v>
      </c>
      <c r="E47" s="35" t="s">
        <v>169</v>
      </c>
      <c r="F47" s="169">
        <v>2</v>
      </c>
      <c r="G47" s="166"/>
    </row>
    <row r="48" spans="1:15" ht="46.8" x14ac:dyDescent="0.3">
      <c r="A48" s="34" t="s">
        <v>217</v>
      </c>
      <c r="B48" s="35" t="s">
        <v>233</v>
      </c>
      <c r="C48" s="14" t="s">
        <v>234</v>
      </c>
      <c r="D48" s="35" t="s">
        <v>232</v>
      </c>
      <c r="E48" s="35" t="s">
        <v>169</v>
      </c>
      <c r="F48" s="169">
        <v>2</v>
      </c>
      <c r="G48" s="166"/>
    </row>
    <row r="49" spans="1:7" ht="46.8" x14ac:dyDescent="0.3">
      <c r="A49" s="34" t="s">
        <v>217</v>
      </c>
      <c r="B49" s="35" t="s">
        <v>233</v>
      </c>
      <c r="C49" s="14" t="s">
        <v>235</v>
      </c>
      <c r="D49" s="35"/>
      <c r="E49" s="35" t="s">
        <v>169</v>
      </c>
      <c r="F49" s="169">
        <v>2</v>
      </c>
      <c r="G49" s="166"/>
    </row>
    <row r="50" spans="1:7" ht="46.8" x14ac:dyDescent="0.3">
      <c r="A50" s="34" t="s">
        <v>217</v>
      </c>
      <c r="B50" s="35" t="s">
        <v>233</v>
      </c>
      <c r="C50" s="14" t="s">
        <v>236</v>
      </c>
      <c r="D50" s="35"/>
      <c r="E50" s="35" t="s">
        <v>169</v>
      </c>
      <c r="F50" s="169">
        <v>2</v>
      </c>
      <c r="G50" s="166"/>
    </row>
    <row r="51" spans="1:7" ht="46.8" x14ac:dyDescent="0.3">
      <c r="A51" s="34" t="s">
        <v>217</v>
      </c>
      <c r="B51" s="35" t="s">
        <v>237</v>
      </c>
      <c r="C51" s="14" t="s">
        <v>238</v>
      </c>
      <c r="D51" s="36" t="s">
        <v>239</v>
      </c>
      <c r="E51" s="35" t="s">
        <v>169</v>
      </c>
      <c r="F51" s="169">
        <v>150</v>
      </c>
      <c r="G51" s="166"/>
    </row>
    <row r="52" spans="1:7" ht="46.8" x14ac:dyDescent="0.3">
      <c r="A52" s="34" t="s">
        <v>217</v>
      </c>
      <c r="B52" s="35" t="s">
        <v>237</v>
      </c>
      <c r="C52" s="14" t="s">
        <v>240</v>
      </c>
      <c r="D52" s="36" t="s">
        <v>239</v>
      </c>
      <c r="E52" s="35" t="s">
        <v>169</v>
      </c>
      <c r="F52" s="169">
        <v>600</v>
      </c>
      <c r="G52" s="166"/>
    </row>
    <row r="53" spans="1:7" ht="46.8" x14ac:dyDescent="0.3">
      <c r="A53" s="34" t="s">
        <v>217</v>
      </c>
      <c r="B53" s="35" t="s">
        <v>241</v>
      </c>
      <c r="C53" s="14" t="s">
        <v>242</v>
      </c>
      <c r="D53" s="36" t="s">
        <v>239</v>
      </c>
      <c r="E53" s="35" t="s">
        <v>169</v>
      </c>
      <c r="F53" s="169">
        <v>2</v>
      </c>
      <c r="G53" s="166"/>
    </row>
    <row r="54" spans="1:7" ht="46.8" x14ac:dyDescent="0.3">
      <c r="A54" s="34" t="s">
        <v>217</v>
      </c>
      <c r="B54" s="35" t="s">
        <v>241</v>
      </c>
      <c r="C54" s="14" t="s">
        <v>243</v>
      </c>
      <c r="D54" s="36" t="s">
        <v>239</v>
      </c>
      <c r="E54" s="35" t="s">
        <v>169</v>
      </c>
      <c r="F54" s="169">
        <v>2</v>
      </c>
      <c r="G54" s="166"/>
    </row>
    <row r="55" spans="1:7" ht="46.8" x14ac:dyDescent="0.3">
      <c r="A55" s="34" t="s">
        <v>217</v>
      </c>
      <c r="B55" s="35" t="s">
        <v>241</v>
      </c>
      <c r="C55" s="14" t="s">
        <v>244</v>
      </c>
      <c r="D55" s="36" t="s">
        <v>239</v>
      </c>
      <c r="E55" s="35" t="s">
        <v>169</v>
      </c>
      <c r="F55" s="169">
        <v>500</v>
      </c>
      <c r="G55" s="166"/>
    </row>
    <row r="56" spans="1:7" ht="46.8" x14ac:dyDescent="0.3">
      <c r="A56" s="34" t="s">
        <v>217</v>
      </c>
      <c r="B56" s="35" t="s">
        <v>241</v>
      </c>
      <c r="C56" s="14" t="s">
        <v>245</v>
      </c>
      <c r="D56" s="36" t="s">
        <v>239</v>
      </c>
      <c r="E56" s="35" t="s">
        <v>169</v>
      </c>
      <c r="F56" s="169">
        <v>0</v>
      </c>
      <c r="G56" s="166"/>
    </row>
    <row r="57" spans="1:7" ht="46.8" x14ac:dyDescent="0.3">
      <c r="A57" s="34" t="s">
        <v>217</v>
      </c>
      <c r="B57" s="35" t="s">
        <v>241</v>
      </c>
      <c r="C57" s="14" t="s">
        <v>246</v>
      </c>
      <c r="D57" s="36" t="s">
        <v>239</v>
      </c>
      <c r="E57" s="35" t="s">
        <v>169</v>
      </c>
      <c r="F57" s="169">
        <v>0</v>
      </c>
      <c r="G57" s="166"/>
    </row>
    <row r="58" spans="1:7" ht="31.2" x14ac:dyDescent="0.3">
      <c r="A58" s="34" t="s">
        <v>247</v>
      </c>
      <c r="B58" s="14" t="s">
        <v>248</v>
      </c>
      <c r="C58" s="40" t="s">
        <v>249</v>
      </c>
      <c r="D58" s="39" t="s">
        <v>250</v>
      </c>
      <c r="E58" s="35" t="s">
        <v>169</v>
      </c>
      <c r="F58" s="172">
        <v>50000</v>
      </c>
      <c r="G58" s="166"/>
    </row>
    <row r="59" spans="1:7" ht="31.2" x14ac:dyDescent="0.3">
      <c r="A59" s="34" t="s">
        <v>247</v>
      </c>
      <c r="B59" s="14" t="s">
        <v>248</v>
      </c>
      <c r="C59" s="40" t="s">
        <v>251</v>
      </c>
      <c r="D59" s="39" t="s">
        <v>252</v>
      </c>
      <c r="E59" s="35" t="s">
        <v>169</v>
      </c>
      <c r="F59" s="172">
        <v>5000</v>
      </c>
      <c r="G59" s="166"/>
    </row>
    <row r="60" spans="1:7" ht="62.4" x14ac:dyDescent="0.3">
      <c r="A60" s="34" t="s">
        <v>247</v>
      </c>
      <c r="B60" s="14" t="s">
        <v>248</v>
      </c>
      <c r="C60" s="40" t="s">
        <v>253</v>
      </c>
      <c r="D60" s="39" t="s">
        <v>254</v>
      </c>
      <c r="E60" s="35" t="s">
        <v>169</v>
      </c>
      <c r="F60" s="172">
        <v>4500</v>
      </c>
      <c r="G60" s="166" t="s">
        <v>255</v>
      </c>
    </row>
    <row r="61" spans="1:7" ht="46.8" x14ac:dyDescent="0.3">
      <c r="A61" s="34" t="s">
        <v>247</v>
      </c>
      <c r="B61" s="14" t="s">
        <v>248</v>
      </c>
      <c r="C61" s="36" t="s">
        <v>256</v>
      </c>
      <c r="D61" s="39" t="s">
        <v>250</v>
      </c>
      <c r="E61" s="35" t="s">
        <v>169</v>
      </c>
      <c r="F61" s="172">
        <v>500</v>
      </c>
      <c r="G61" s="166"/>
    </row>
    <row r="62" spans="1:7" ht="46.8" x14ac:dyDescent="0.3">
      <c r="A62" s="34" t="s">
        <v>247</v>
      </c>
      <c r="B62" s="14" t="s">
        <v>248</v>
      </c>
      <c r="C62" s="36" t="s">
        <v>257</v>
      </c>
      <c r="D62" s="39" t="s">
        <v>250</v>
      </c>
      <c r="E62" s="35" t="s">
        <v>169</v>
      </c>
      <c r="F62" s="172">
        <v>50</v>
      </c>
      <c r="G62" s="166"/>
    </row>
    <row r="63" spans="1:7" ht="31.2" x14ac:dyDescent="0.3">
      <c r="A63" s="34" t="s">
        <v>247</v>
      </c>
      <c r="B63" s="14" t="s">
        <v>258</v>
      </c>
      <c r="C63" s="36" t="s">
        <v>259</v>
      </c>
      <c r="D63" s="39" t="s">
        <v>250</v>
      </c>
      <c r="E63" s="35" t="s">
        <v>169</v>
      </c>
      <c r="F63" s="172">
        <v>100</v>
      </c>
      <c r="G63" s="166"/>
    </row>
    <row r="64" spans="1:7" ht="31.2" x14ac:dyDescent="0.3">
      <c r="A64" s="34" t="s">
        <v>247</v>
      </c>
      <c r="B64" s="14" t="s">
        <v>258</v>
      </c>
      <c r="C64" s="36" t="s">
        <v>260</v>
      </c>
      <c r="D64" s="39" t="s">
        <v>250</v>
      </c>
      <c r="E64" s="35" t="s">
        <v>169</v>
      </c>
      <c r="F64" s="172">
        <v>500</v>
      </c>
      <c r="G64" s="166"/>
    </row>
    <row r="65" spans="1:7" ht="46.8" x14ac:dyDescent="0.3">
      <c r="A65" s="34" t="s">
        <v>247</v>
      </c>
      <c r="B65" s="14" t="s">
        <v>261</v>
      </c>
      <c r="C65" s="36" t="s">
        <v>262</v>
      </c>
      <c r="D65" s="39" t="s">
        <v>250</v>
      </c>
      <c r="E65" s="35" t="s">
        <v>169</v>
      </c>
      <c r="F65" s="172">
        <v>1500</v>
      </c>
      <c r="G65" s="173" t="s">
        <v>263</v>
      </c>
    </row>
    <row r="66" spans="1:7" ht="31.2" x14ac:dyDescent="0.3">
      <c r="A66" s="34" t="s">
        <v>247</v>
      </c>
      <c r="B66" s="14" t="s">
        <v>261</v>
      </c>
      <c r="C66" s="14" t="s">
        <v>1020</v>
      </c>
      <c r="D66" s="39" t="s">
        <v>250</v>
      </c>
      <c r="E66" s="35" t="s">
        <v>169</v>
      </c>
      <c r="F66" s="172">
        <v>1501</v>
      </c>
      <c r="G66" s="166" t="s">
        <v>264</v>
      </c>
    </row>
    <row r="67" spans="1:7" ht="46.8" x14ac:dyDescent="0.3">
      <c r="A67" s="34" t="s">
        <v>247</v>
      </c>
      <c r="B67" s="14" t="s">
        <v>261</v>
      </c>
      <c r="C67" s="36" t="s">
        <v>265</v>
      </c>
      <c r="D67" s="39" t="s">
        <v>250</v>
      </c>
      <c r="E67" s="35" t="s">
        <v>169</v>
      </c>
      <c r="F67" s="172">
        <v>500</v>
      </c>
      <c r="G67" s="173" t="s">
        <v>266</v>
      </c>
    </row>
    <row r="68" spans="1:7" ht="46.8" x14ac:dyDescent="0.3">
      <c r="A68" s="34" t="s">
        <v>247</v>
      </c>
      <c r="B68" s="14" t="s">
        <v>261</v>
      </c>
      <c r="C68" s="36" t="s">
        <v>267</v>
      </c>
      <c r="D68" s="39" t="s">
        <v>250</v>
      </c>
      <c r="E68" s="35" t="s">
        <v>169</v>
      </c>
      <c r="F68" s="172">
        <v>400</v>
      </c>
      <c r="G68" s="173" t="s">
        <v>266</v>
      </c>
    </row>
    <row r="69" spans="1:7" ht="31.2" x14ac:dyDescent="0.3">
      <c r="A69" s="34" t="s">
        <v>247</v>
      </c>
      <c r="B69" s="14" t="s">
        <v>261</v>
      </c>
      <c r="C69" s="36" t="s">
        <v>268</v>
      </c>
      <c r="D69" s="39" t="s">
        <v>250</v>
      </c>
      <c r="E69" s="35" t="s">
        <v>169</v>
      </c>
      <c r="F69" s="172">
        <v>400</v>
      </c>
      <c r="G69" s="173" t="s">
        <v>266</v>
      </c>
    </row>
    <row r="70" spans="1:7" ht="46.8" x14ac:dyDescent="0.3">
      <c r="A70" s="34" t="s">
        <v>247</v>
      </c>
      <c r="B70" s="14" t="s">
        <v>261</v>
      </c>
      <c r="C70" s="36" t="s">
        <v>269</v>
      </c>
      <c r="D70" s="39" t="s">
        <v>250</v>
      </c>
      <c r="E70" s="35" t="s">
        <v>169</v>
      </c>
      <c r="F70" s="172">
        <v>400</v>
      </c>
      <c r="G70" s="173" t="s">
        <v>266</v>
      </c>
    </row>
    <row r="71" spans="1:7" ht="46.8" x14ac:dyDescent="0.3">
      <c r="A71" s="34" t="s">
        <v>247</v>
      </c>
      <c r="B71" s="14" t="s">
        <v>261</v>
      </c>
      <c r="C71" s="36" t="s">
        <v>270</v>
      </c>
      <c r="D71" s="39" t="s">
        <v>250</v>
      </c>
      <c r="E71" s="35" t="s">
        <v>169</v>
      </c>
      <c r="F71" s="172">
        <v>400</v>
      </c>
      <c r="G71" s="173" t="s">
        <v>266</v>
      </c>
    </row>
    <row r="72" spans="1:7" ht="62.4" x14ac:dyDescent="0.3">
      <c r="A72" s="34" t="s">
        <v>247</v>
      </c>
      <c r="B72" s="14" t="s">
        <v>261</v>
      </c>
      <c r="C72" s="36" t="s">
        <v>271</v>
      </c>
      <c r="D72" s="39" t="s">
        <v>272</v>
      </c>
      <c r="E72" s="35" t="s">
        <v>169</v>
      </c>
      <c r="F72" s="172">
        <v>400</v>
      </c>
      <c r="G72" s="173" t="s">
        <v>266</v>
      </c>
    </row>
    <row r="73" spans="1:7" ht="62.4" x14ac:dyDescent="0.3">
      <c r="A73" s="34" t="s">
        <v>247</v>
      </c>
      <c r="B73" s="14" t="s">
        <v>261</v>
      </c>
      <c r="C73" s="36" t="s">
        <v>273</v>
      </c>
      <c r="D73" s="39" t="s">
        <v>250</v>
      </c>
      <c r="E73" s="35" t="s">
        <v>169</v>
      </c>
      <c r="F73" s="172">
        <v>250</v>
      </c>
      <c r="G73" s="166"/>
    </row>
    <row r="74" spans="1:7" ht="46.8" x14ac:dyDescent="0.3">
      <c r="A74" s="34" t="s">
        <v>247</v>
      </c>
      <c r="B74" s="35" t="s">
        <v>274</v>
      </c>
      <c r="C74" s="36" t="s">
        <v>275</v>
      </c>
      <c r="D74" s="39" t="s">
        <v>272</v>
      </c>
      <c r="E74" s="35" t="s">
        <v>169</v>
      </c>
      <c r="F74" s="169">
        <v>600</v>
      </c>
      <c r="G74" s="166"/>
    </row>
    <row r="75" spans="1:7" ht="46.8" x14ac:dyDescent="0.3">
      <c r="A75" s="34" t="s">
        <v>247</v>
      </c>
      <c r="B75" s="35" t="s">
        <v>274</v>
      </c>
      <c r="C75" s="36" t="s">
        <v>276</v>
      </c>
      <c r="D75" s="39" t="s">
        <v>250</v>
      </c>
      <c r="E75" s="35" t="s">
        <v>169</v>
      </c>
      <c r="F75" s="169">
        <v>200</v>
      </c>
      <c r="G75" s="166"/>
    </row>
    <row r="76" spans="1:7" ht="46.8" x14ac:dyDescent="0.3">
      <c r="A76" s="34" t="s">
        <v>277</v>
      </c>
      <c r="B76" s="35" t="s">
        <v>278</v>
      </c>
      <c r="C76" s="36" t="s">
        <v>279</v>
      </c>
      <c r="D76" s="39" t="s">
        <v>280</v>
      </c>
      <c r="E76" s="35" t="s">
        <v>169</v>
      </c>
      <c r="F76" s="169">
        <v>2</v>
      </c>
      <c r="G76" s="166"/>
    </row>
    <row r="77" spans="1:7" ht="46.8" x14ac:dyDescent="0.3">
      <c r="A77" s="34" t="s">
        <v>277</v>
      </c>
      <c r="B77" s="35" t="s">
        <v>278</v>
      </c>
      <c r="C77" s="36" t="s">
        <v>281</v>
      </c>
      <c r="D77" s="40" t="s">
        <v>282</v>
      </c>
      <c r="E77" s="35" t="s">
        <v>169</v>
      </c>
      <c r="F77" s="169">
        <v>24</v>
      </c>
      <c r="G77" s="166"/>
    </row>
    <row r="78" spans="1:7" ht="46.8" x14ac:dyDescent="0.3">
      <c r="A78" s="34" t="s">
        <v>277</v>
      </c>
      <c r="B78" s="35" t="s">
        <v>278</v>
      </c>
      <c r="C78" s="36" t="s">
        <v>283</v>
      </c>
      <c r="D78" s="40"/>
      <c r="E78" s="35" t="s">
        <v>169</v>
      </c>
      <c r="F78" s="169">
        <v>72</v>
      </c>
      <c r="G78" s="166"/>
    </row>
    <row r="79" spans="1:7" ht="46.8" x14ac:dyDescent="0.3">
      <c r="A79" s="34" t="s">
        <v>277</v>
      </c>
      <c r="B79" s="35" t="s">
        <v>278</v>
      </c>
      <c r="C79" s="36" t="s">
        <v>284</v>
      </c>
      <c r="D79" s="40"/>
      <c r="E79" s="35" t="s">
        <v>169</v>
      </c>
      <c r="F79" s="169">
        <v>600</v>
      </c>
      <c r="G79" s="166"/>
    </row>
    <row r="80" spans="1:7" ht="46.8" x14ac:dyDescent="0.3">
      <c r="A80" s="34" t="s">
        <v>277</v>
      </c>
      <c r="B80" s="35" t="s">
        <v>278</v>
      </c>
      <c r="C80" s="36" t="s">
        <v>285</v>
      </c>
      <c r="D80" s="40"/>
      <c r="E80" s="35" t="s">
        <v>169</v>
      </c>
      <c r="F80" s="169">
        <v>100</v>
      </c>
      <c r="G80" s="166"/>
    </row>
    <row r="81" spans="1:7" ht="46.8" x14ac:dyDescent="0.3">
      <c r="A81" s="34" t="s">
        <v>277</v>
      </c>
      <c r="B81" s="35" t="s">
        <v>286</v>
      </c>
      <c r="C81" s="36" t="s">
        <v>287</v>
      </c>
      <c r="D81" s="36" t="s">
        <v>288</v>
      </c>
      <c r="E81" s="35" t="s">
        <v>169</v>
      </c>
      <c r="F81" s="169">
        <v>45</v>
      </c>
      <c r="G81" s="166"/>
    </row>
    <row r="82" spans="1:7" ht="46.8" x14ac:dyDescent="0.3">
      <c r="A82" s="34" t="s">
        <v>277</v>
      </c>
      <c r="B82" s="35" t="s">
        <v>286</v>
      </c>
      <c r="C82" s="36" t="s">
        <v>289</v>
      </c>
      <c r="D82" s="36" t="s">
        <v>239</v>
      </c>
      <c r="E82" s="35" t="s">
        <v>169</v>
      </c>
      <c r="F82" s="169">
        <v>10</v>
      </c>
      <c r="G82" s="166"/>
    </row>
    <row r="83" spans="1:7" ht="46.8" x14ac:dyDescent="0.3">
      <c r="A83" s="34" t="s">
        <v>277</v>
      </c>
      <c r="B83" s="35" t="s">
        <v>286</v>
      </c>
      <c r="C83" s="36" t="s">
        <v>290</v>
      </c>
      <c r="D83" s="36" t="s">
        <v>239</v>
      </c>
      <c r="E83" s="35" t="s">
        <v>169</v>
      </c>
      <c r="F83" s="169">
        <v>0</v>
      </c>
      <c r="G83" s="166"/>
    </row>
    <row r="84" spans="1:7" ht="46.8" x14ac:dyDescent="0.3">
      <c r="A84" s="34" t="s">
        <v>277</v>
      </c>
      <c r="B84" s="35" t="s">
        <v>286</v>
      </c>
      <c r="C84" s="36" t="s">
        <v>291</v>
      </c>
      <c r="D84" s="36" t="s">
        <v>239</v>
      </c>
      <c r="E84" s="35" t="s">
        <v>169</v>
      </c>
      <c r="F84" s="169">
        <v>0</v>
      </c>
      <c r="G84" s="166"/>
    </row>
    <row r="85" spans="1:7" ht="78" x14ac:dyDescent="0.3">
      <c r="A85" s="34" t="s">
        <v>292</v>
      </c>
      <c r="B85" s="14" t="s">
        <v>293</v>
      </c>
      <c r="C85" s="35" t="s">
        <v>294</v>
      </c>
      <c r="D85" s="39" t="s">
        <v>295</v>
      </c>
      <c r="E85" s="35" t="s">
        <v>169</v>
      </c>
      <c r="F85" s="169">
        <v>15</v>
      </c>
      <c r="G85" s="166" t="s">
        <v>296</v>
      </c>
    </row>
    <row r="86" spans="1:7" ht="46.8" x14ac:dyDescent="0.3">
      <c r="A86" s="34" t="s">
        <v>292</v>
      </c>
      <c r="B86" s="14" t="s">
        <v>297</v>
      </c>
      <c r="C86" s="36" t="s">
        <v>298</v>
      </c>
      <c r="D86" s="40"/>
      <c r="E86" s="35" t="s">
        <v>169</v>
      </c>
      <c r="F86" s="169">
        <v>4500</v>
      </c>
      <c r="G86" s="171" t="s">
        <v>299</v>
      </c>
    </row>
    <row r="87" spans="1:7" ht="46.8" x14ac:dyDescent="0.3">
      <c r="A87" s="34" t="s">
        <v>292</v>
      </c>
      <c r="B87" s="14" t="s">
        <v>297</v>
      </c>
      <c r="C87" s="36" t="s">
        <v>300</v>
      </c>
      <c r="D87" s="40" t="s">
        <v>301</v>
      </c>
      <c r="E87" s="35" t="s">
        <v>302</v>
      </c>
      <c r="F87" s="169">
        <v>2.5</v>
      </c>
      <c r="G87" s="166"/>
    </row>
    <row r="88" spans="1:7" ht="46.8" x14ac:dyDescent="0.3">
      <c r="A88" s="34" t="s">
        <v>292</v>
      </c>
      <c r="B88" s="14" t="s">
        <v>297</v>
      </c>
      <c r="C88" s="36" t="s">
        <v>303</v>
      </c>
      <c r="D88" s="40"/>
      <c r="E88" s="35" t="s">
        <v>169</v>
      </c>
      <c r="F88" s="169">
        <v>100</v>
      </c>
      <c r="G88" s="166"/>
    </row>
    <row r="89" spans="1:7" ht="46.8" x14ac:dyDescent="0.3">
      <c r="A89" s="34" t="s">
        <v>292</v>
      </c>
      <c r="B89" s="14" t="s">
        <v>297</v>
      </c>
      <c r="C89" s="35" t="s">
        <v>304</v>
      </c>
      <c r="D89" s="39"/>
      <c r="E89" s="35" t="s">
        <v>169</v>
      </c>
      <c r="F89" s="169">
        <v>20</v>
      </c>
      <c r="G89" s="166"/>
    </row>
    <row r="90" spans="1:7" ht="46.8" x14ac:dyDescent="0.3">
      <c r="A90" s="34" t="s">
        <v>292</v>
      </c>
      <c r="B90" s="14" t="s">
        <v>305</v>
      </c>
      <c r="C90" s="14" t="s">
        <v>306</v>
      </c>
      <c r="D90" s="39"/>
      <c r="E90" s="35" t="s">
        <v>169</v>
      </c>
      <c r="F90" s="172">
        <v>5000</v>
      </c>
      <c r="G90" s="166"/>
    </row>
    <row r="91" spans="1:7" ht="46.8" x14ac:dyDescent="0.3">
      <c r="A91" s="34" t="s">
        <v>292</v>
      </c>
      <c r="B91" s="14" t="s">
        <v>305</v>
      </c>
      <c r="C91" s="14" t="s">
        <v>307</v>
      </c>
      <c r="D91" s="39"/>
      <c r="E91" s="35" t="s">
        <v>169</v>
      </c>
      <c r="F91" s="172">
        <v>10000</v>
      </c>
      <c r="G91" s="166"/>
    </row>
    <row r="92" spans="1:7" ht="46.8" x14ac:dyDescent="0.3">
      <c r="A92" s="34" t="s">
        <v>292</v>
      </c>
      <c r="B92" s="14" t="s">
        <v>305</v>
      </c>
      <c r="C92" s="14" t="s">
        <v>308</v>
      </c>
      <c r="D92" s="39"/>
      <c r="E92" s="35" t="s">
        <v>169</v>
      </c>
      <c r="F92" s="172">
        <v>5000</v>
      </c>
      <c r="G92" s="166"/>
    </row>
    <row r="93" spans="1:7" ht="46.8" x14ac:dyDescent="0.3">
      <c r="A93" s="34" t="s">
        <v>292</v>
      </c>
      <c r="B93" s="14" t="s">
        <v>309</v>
      </c>
      <c r="C93" s="14" t="s">
        <v>310</v>
      </c>
      <c r="D93" s="39"/>
      <c r="E93" s="35" t="s">
        <v>169</v>
      </c>
      <c r="F93" s="172">
        <v>2000</v>
      </c>
      <c r="G93" s="166"/>
    </row>
    <row r="94" spans="1:7" ht="46.8" x14ac:dyDescent="0.3">
      <c r="A94" s="34" t="s">
        <v>292</v>
      </c>
      <c r="B94" s="14" t="s">
        <v>309</v>
      </c>
      <c r="C94" s="14" t="s">
        <v>311</v>
      </c>
      <c r="D94" s="39"/>
      <c r="E94" s="35" t="s">
        <v>169</v>
      </c>
      <c r="F94" s="172">
        <v>500</v>
      </c>
      <c r="G94" s="166"/>
    </row>
    <row r="95" spans="1:7" ht="62.4" x14ac:dyDescent="0.3">
      <c r="A95" s="34" t="s">
        <v>312</v>
      </c>
      <c r="B95" s="14" t="s">
        <v>313</v>
      </c>
      <c r="C95" s="14" t="s">
        <v>314</v>
      </c>
      <c r="D95" s="39"/>
      <c r="E95" s="14" t="s">
        <v>158</v>
      </c>
      <c r="F95" s="172" t="s">
        <v>315</v>
      </c>
      <c r="G95" s="170" t="s">
        <v>316</v>
      </c>
    </row>
    <row r="96" spans="1:7" ht="62.4" x14ac:dyDescent="0.3">
      <c r="A96" s="34" t="s">
        <v>312</v>
      </c>
      <c r="B96" s="14" t="s">
        <v>313</v>
      </c>
      <c r="C96" s="14" t="s">
        <v>317</v>
      </c>
      <c r="D96" s="39"/>
      <c r="E96" s="14" t="s">
        <v>169</v>
      </c>
      <c r="F96" s="172">
        <v>4</v>
      </c>
      <c r="G96" s="170" t="s">
        <v>318</v>
      </c>
    </row>
    <row r="97" spans="1:7" ht="93.6" x14ac:dyDescent="0.3">
      <c r="A97" s="34" t="s">
        <v>312</v>
      </c>
      <c r="B97" s="14" t="s">
        <v>313</v>
      </c>
      <c r="C97" s="36" t="s">
        <v>319</v>
      </c>
      <c r="D97" s="14" t="s">
        <v>318</v>
      </c>
      <c r="E97" s="14" t="s">
        <v>169</v>
      </c>
      <c r="F97" s="172">
        <v>10000</v>
      </c>
      <c r="G97" s="166" t="s">
        <v>320</v>
      </c>
    </row>
    <row r="98" spans="1:7" ht="62.4" x14ac:dyDescent="0.3">
      <c r="A98" s="34" t="s">
        <v>312</v>
      </c>
      <c r="B98" s="14" t="s">
        <v>313</v>
      </c>
      <c r="C98" s="36" t="s">
        <v>321</v>
      </c>
      <c r="D98" s="14" t="s">
        <v>322</v>
      </c>
      <c r="E98" s="14" t="s">
        <v>158</v>
      </c>
      <c r="F98" s="172" t="s">
        <v>323</v>
      </c>
      <c r="G98" s="166"/>
    </row>
    <row r="99" spans="1:7" ht="62.4" x14ac:dyDescent="0.3">
      <c r="A99" s="34" t="s">
        <v>312</v>
      </c>
      <c r="B99" s="14" t="s">
        <v>313</v>
      </c>
      <c r="C99" s="36" t="s">
        <v>324</v>
      </c>
      <c r="D99" s="14" t="s">
        <v>318</v>
      </c>
      <c r="E99" s="14" t="s">
        <v>169</v>
      </c>
      <c r="F99" s="172">
        <v>3</v>
      </c>
      <c r="G99" s="166"/>
    </row>
    <row r="100" spans="1:7" ht="62.4" x14ac:dyDescent="0.3">
      <c r="A100" s="34" t="s">
        <v>312</v>
      </c>
      <c r="B100" s="14" t="s">
        <v>313</v>
      </c>
      <c r="C100" s="36" t="s">
        <v>325</v>
      </c>
      <c r="D100" s="14" t="s">
        <v>318</v>
      </c>
      <c r="E100" s="14" t="s">
        <v>169</v>
      </c>
      <c r="F100" s="172">
        <v>8000</v>
      </c>
      <c r="G100" s="166"/>
    </row>
    <row r="101" spans="1:7" ht="62.4" x14ac:dyDescent="0.3">
      <c r="A101" s="34" t="s">
        <v>312</v>
      </c>
      <c r="B101" s="14" t="s">
        <v>313</v>
      </c>
      <c r="C101" s="36" t="s">
        <v>326</v>
      </c>
      <c r="D101" s="14" t="s">
        <v>322</v>
      </c>
      <c r="E101" s="14" t="s">
        <v>158</v>
      </c>
      <c r="F101" s="172" t="s">
        <v>327</v>
      </c>
      <c r="G101" s="166"/>
    </row>
    <row r="102" spans="1:7" ht="62.4" x14ac:dyDescent="0.3">
      <c r="A102" s="34" t="s">
        <v>312</v>
      </c>
      <c r="B102" s="14" t="s">
        <v>313</v>
      </c>
      <c r="C102" s="36" t="s">
        <v>328</v>
      </c>
      <c r="D102" s="14" t="s">
        <v>318</v>
      </c>
      <c r="E102" s="14" t="s">
        <v>169</v>
      </c>
      <c r="F102" s="172">
        <v>2</v>
      </c>
      <c r="G102" s="166"/>
    </row>
    <row r="103" spans="1:7" ht="54" customHeight="1" x14ac:dyDescent="0.3">
      <c r="A103" s="34" t="s">
        <v>312</v>
      </c>
      <c r="B103" s="14" t="s">
        <v>313</v>
      </c>
      <c r="C103" s="36" t="s">
        <v>329</v>
      </c>
      <c r="D103" s="14" t="s">
        <v>318</v>
      </c>
      <c r="E103" s="14" t="s">
        <v>169</v>
      </c>
      <c r="F103" s="172">
        <v>6000</v>
      </c>
      <c r="G103" s="171"/>
    </row>
    <row r="104" spans="1:7" ht="62.4" x14ac:dyDescent="0.3">
      <c r="A104" s="34" t="s">
        <v>312</v>
      </c>
      <c r="B104" s="14" t="s">
        <v>330</v>
      </c>
      <c r="C104" s="14" t="s">
        <v>331</v>
      </c>
      <c r="D104" s="14" t="s">
        <v>318</v>
      </c>
      <c r="E104" s="14" t="s">
        <v>158</v>
      </c>
      <c r="F104" s="172" t="s">
        <v>332</v>
      </c>
      <c r="G104" s="171"/>
    </row>
    <row r="105" spans="1:7" ht="62.4" x14ac:dyDescent="0.3">
      <c r="A105" s="34" t="s">
        <v>312</v>
      </c>
      <c r="B105" s="14" t="s">
        <v>330</v>
      </c>
      <c r="C105" s="36" t="s">
        <v>333</v>
      </c>
      <c r="D105" s="36" t="s">
        <v>334</v>
      </c>
      <c r="E105" s="14" t="s">
        <v>169</v>
      </c>
      <c r="F105" s="172">
        <v>140</v>
      </c>
      <c r="G105" s="171"/>
    </row>
    <row r="106" spans="1:7" ht="62.4" x14ac:dyDescent="0.3">
      <c r="A106" s="34" t="s">
        <v>312</v>
      </c>
      <c r="B106" s="14" t="s">
        <v>330</v>
      </c>
      <c r="C106" s="36" t="s">
        <v>335</v>
      </c>
      <c r="D106" s="36" t="s">
        <v>336</v>
      </c>
      <c r="E106" s="14" t="s">
        <v>169</v>
      </c>
      <c r="F106" s="172">
        <v>5000</v>
      </c>
      <c r="G106" s="166"/>
    </row>
    <row r="107" spans="1:7" ht="62.4" x14ac:dyDescent="0.3">
      <c r="A107" s="34" t="s">
        <v>312</v>
      </c>
      <c r="B107" s="14" t="s">
        <v>330</v>
      </c>
      <c r="C107" s="36" t="s">
        <v>337</v>
      </c>
      <c r="D107" s="36" t="s">
        <v>318</v>
      </c>
      <c r="E107" s="14" t="s">
        <v>158</v>
      </c>
      <c r="F107" s="172" t="s">
        <v>338</v>
      </c>
      <c r="G107" s="166"/>
    </row>
    <row r="108" spans="1:7" ht="62.4" x14ac:dyDescent="0.3">
      <c r="A108" s="34" t="s">
        <v>312</v>
      </c>
      <c r="B108" s="14" t="s">
        <v>330</v>
      </c>
      <c r="C108" s="36" t="s">
        <v>339</v>
      </c>
      <c r="D108" s="36" t="s">
        <v>318</v>
      </c>
      <c r="E108" s="14" t="s">
        <v>169</v>
      </c>
      <c r="F108" s="172">
        <v>100</v>
      </c>
      <c r="G108" s="166"/>
    </row>
    <row r="109" spans="1:7" ht="62.4" x14ac:dyDescent="0.3">
      <c r="A109" s="34" t="s">
        <v>312</v>
      </c>
      <c r="B109" s="14" t="s">
        <v>330</v>
      </c>
      <c r="C109" s="14" t="s">
        <v>340</v>
      </c>
      <c r="D109" s="14" t="s">
        <v>318</v>
      </c>
      <c r="E109" s="14" t="s">
        <v>169</v>
      </c>
      <c r="F109" s="172">
        <v>10000</v>
      </c>
      <c r="G109" s="166"/>
    </row>
    <row r="110" spans="1:7" ht="62.4" x14ac:dyDescent="0.3">
      <c r="A110" s="34" t="s">
        <v>312</v>
      </c>
      <c r="B110" s="14" t="s">
        <v>330</v>
      </c>
      <c r="C110" s="14" t="s">
        <v>341</v>
      </c>
      <c r="D110" s="14" t="s">
        <v>318</v>
      </c>
      <c r="E110" s="14" t="s">
        <v>158</v>
      </c>
      <c r="F110" s="172" t="s">
        <v>342</v>
      </c>
      <c r="G110" s="166"/>
    </row>
    <row r="111" spans="1:7" ht="62.4" x14ac:dyDescent="0.3">
      <c r="A111" s="34" t="s">
        <v>312</v>
      </c>
      <c r="B111" s="14" t="s">
        <v>330</v>
      </c>
      <c r="C111" s="36" t="s">
        <v>343</v>
      </c>
      <c r="D111" s="36" t="s">
        <v>318</v>
      </c>
      <c r="E111" s="14" t="s">
        <v>169</v>
      </c>
      <c r="F111" s="172">
        <v>80</v>
      </c>
      <c r="G111" s="166"/>
    </row>
    <row r="112" spans="1:7" ht="62.4" x14ac:dyDescent="0.3">
      <c r="A112" s="34" t="s">
        <v>312</v>
      </c>
      <c r="B112" s="14" t="s">
        <v>330</v>
      </c>
      <c r="C112" s="36" t="s">
        <v>344</v>
      </c>
      <c r="D112" s="36" t="s">
        <v>318</v>
      </c>
      <c r="E112" s="14" t="s">
        <v>169</v>
      </c>
      <c r="F112" s="172">
        <v>14000</v>
      </c>
      <c r="G112" s="166"/>
    </row>
    <row r="113" spans="1:15" ht="46.8" x14ac:dyDescent="0.3">
      <c r="A113" s="34" t="s">
        <v>345</v>
      </c>
      <c r="B113" s="14" t="s">
        <v>346</v>
      </c>
      <c r="C113" s="36" t="s">
        <v>347</v>
      </c>
      <c r="D113" s="36" t="s">
        <v>348</v>
      </c>
      <c r="E113" s="14" t="s">
        <v>169</v>
      </c>
      <c r="F113" s="172">
        <v>150</v>
      </c>
      <c r="G113" s="166"/>
    </row>
    <row r="114" spans="1:15" ht="46.8" x14ac:dyDescent="0.3">
      <c r="A114" s="34" t="s">
        <v>345</v>
      </c>
      <c r="B114" s="14" t="s">
        <v>346</v>
      </c>
      <c r="C114" s="36" t="s">
        <v>349</v>
      </c>
      <c r="D114" s="36" t="s">
        <v>348</v>
      </c>
      <c r="E114" s="14" t="s">
        <v>169</v>
      </c>
      <c r="F114" s="172">
        <v>80</v>
      </c>
      <c r="G114" s="166"/>
    </row>
    <row r="115" spans="1:15" ht="46.8" x14ac:dyDescent="0.3">
      <c r="A115" s="34" t="s">
        <v>345</v>
      </c>
      <c r="B115" s="14" t="s">
        <v>346</v>
      </c>
      <c r="C115" s="36" t="s">
        <v>350</v>
      </c>
      <c r="D115" s="36" t="s">
        <v>348</v>
      </c>
      <c r="E115" s="14" t="s">
        <v>169</v>
      </c>
      <c r="F115" s="172">
        <v>20</v>
      </c>
      <c r="G115" s="166"/>
    </row>
    <row r="116" spans="1:15" ht="46.8" x14ac:dyDescent="0.3">
      <c r="A116" s="34" t="s">
        <v>345</v>
      </c>
      <c r="B116" s="14" t="s">
        <v>346</v>
      </c>
      <c r="C116" s="36" t="s">
        <v>351</v>
      </c>
      <c r="D116" s="36" t="s">
        <v>348</v>
      </c>
      <c r="E116" s="14" t="s">
        <v>169</v>
      </c>
      <c r="F116" s="172">
        <v>15</v>
      </c>
      <c r="G116" s="166"/>
    </row>
    <row r="117" spans="1:15" ht="31.2" x14ac:dyDescent="0.3">
      <c r="A117" s="34" t="s">
        <v>345</v>
      </c>
      <c r="B117" s="14" t="s">
        <v>346</v>
      </c>
      <c r="C117" s="36" t="s">
        <v>352</v>
      </c>
      <c r="D117" s="36" t="s">
        <v>353</v>
      </c>
      <c r="E117" s="14" t="s">
        <v>169</v>
      </c>
      <c r="F117" s="172">
        <v>25</v>
      </c>
      <c r="G117" s="166"/>
    </row>
    <row r="118" spans="1:15" s="3" customFormat="1" ht="31.2" x14ac:dyDescent="0.3">
      <c r="A118" s="34" t="s">
        <v>345</v>
      </c>
      <c r="B118" s="14" t="s">
        <v>346</v>
      </c>
      <c r="C118" s="36" t="s">
        <v>354</v>
      </c>
      <c r="D118" s="36" t="s">
        <v>353</v>
      </c>
      <c r="E118" s="14" t="s">
        <v>169</v>
      </c>
      <c r="F118" s="172">
        <v>5</v>
      </c>
      <c r="G118" s="166"/>
      <c r="K118" s="12"/>
      <c r="L118" s="12"/>
      <c r="M118" s="12"/>
      <c r="N118" s="12"/>
      <c r="O118" s="12"/>
    </row>
    <row r="119" spans="1:15" s="3" customFormat="1" ht="46.8" x14ac:dyDescent="0.3">
      <c r="A119" s="34" t="s">
        <v>345</v>
      </c>
      <c r="B119" s="14" t="s">
        <v>346</v>
      </c>
      <c r="C119" s="36" t="s">
        <v>355</v>
      </c>
      <c r="D119" s="36" t="s">
        <v>356</v>
      </c>
      <c r="E119" s="14" t="s">
        <v>169</v>
      </c>
      <c r="F119" s="172">
        <v>450</v>
      </c>
      <c r="G119" s="166"/>
      <c r="K119" s="12"/>
      <c r="L119" s="12"/>
      <c r="M119" s="12"/>
      <c r="N119" s="12"/>
      <c r="O119" s="12"/>
    </row>
    <row r="120" spans="1:15" s="3" customFormat="1" ht="46.8" x14ac:dyDescent="0.3">
      <c r="A120" s="34" t="s">
        <v>345</v>
      </c>
      <c r="B120" s="14" t="s">
        <v>346</v>
      </c>
      <c r="C120" s="36" t="s">
        <v>357</v>
      </c>
      <c r="D120" s="36" t="s">
        <v>356</v>
      </c>
      <c r="E120" s="14" t="s">
        <v>169</v>
      </c>
      <c r="F120" s="172">
        <v>1000</v>
      </c>
      <c r="G120" s="166"/>
      <c r="K120" s="12"/>
      <c r="L120" s="12"/>
      <c r="M120" s="12"/>
      <c r="N120" s="12"/>
      <c r="O120" s="12"/>
    </row>
    <row r="121" spans="1:15" s="3" customFormat="1" ht="31.2" x14ac:dyDescent="0.3">
      <c r="A121" s="34" t="s">
        <v>358</v>
      </c>
      <c r="B121" s="14" t="s">
        <v>359</v>
      </c>
      <c r="C121" s="14" t="s">
        <v>360</v>
      </c>
      <c r="D121" s="14"/>
      <c r="E121" s="14" t="s">
        <v>169</v>
      </c>
      <c r="F121" s="172">
        <v>10</v>
      </c>
      <c r="G121" s="166"/>
      <c r="K121" s="12"/>
      <c r="L121" s="12"/>
      <c r="M121" s="12"/>
      <c r="N121" s="12"/>
      <c r="O121" s="12"/>
    </row>
    <row r="122" spans="1:15" s="3" customFormat="1" ht="31.2" x14ac:dyDescent="0.3">
      <c r="A122" s="34" t="s">
        <v>358</v>
      </c>
      <c r="B122" s="14" t="s">
        <v>359</v>
      </c>
      <c r="C122" s="36" t="s">
        <v>361</v>
      </c>
      <c r="D122" s="14"/>
      <c r="E122" s="14" t="s">
        <v>362</v>
      </c>
      <c r="F122" s="172">
        <v>80</v>
      </c>
      <c r="G122" s="166"/>
      <c r="K122" s="12"/>
      <c r="L122" s="12"/>
      <c r="M122" s="12"/>
      <c r="N122" s="12"/>
      <c r="O122" s="12"/>
    </row>
    <row r="123" spans="1:15" s="3" customFormat="1" ht="31.2" x14ac:dyDescent="0.3">
      <c r="A123" s="34" t="s">
        <v>358</v>
      </c>
      <c r="B123" s="14" t="s">
        <v>359</v>
      </c>
      <c r="C123" s="36" t="s">
        <v>363</v>
      </c>
      <c r="D123" s="14" t="s">
        <v>1034</v>
      </c>
      <c r="E123" s="14" t="s">
        <v>169</v>
      </c>
      <c r="F123" s="172">
        <v>12</v>
      </c>
      <c r="G123" s="166"/>
      <c r="K123" s="12"/>
      <c r="L123" s="12"/>
      <c r="M123" s="12"/>
      <c r="N123" s="12"/>
      <c r="O123" s="12"/>
    </row>
    <row r="124" spans="1:15" s="3" customFormat="1" ht="31.2" x14ac:dyDescent="0.3">
      <c r="A124" s="34" t="s">
        <v>358</v>
      </c>
      <c r="B124" s="14" t="s">
        <v>359</v>
      </c>
      <c r="C124" s="36" t="s">
        <v>364</v>
      </c>
      <c r="D124" s="14"/>
      <c r="E124" s="14" t="s">
        <v>362</v>
      </c>
      <c r="F124" s="172">
        <v>30</v>
      </c>
      <c r="G124" s="166"/>
      <c r="K124" s="12"/>
      <c r="L124" s="12"/>
      <c r="M124" s="12"/>
      <c r="N124" s="12"/>
      <c r="O124" s="12"/>
    </row>
    <row r="125" spans="1:15" s="3" customFormat="1" ht="46.8" x14ac:dyDescent="0.3">
      <c r="A125" s="34" t="s">
        <v>358</v>
      </c>
      <c r="B125" s="14" t="s">
        <v>359</v>
      </c>
      <c r="C125" s="14" t="s">
        <v>365</v>
      </c>
      <c r="D125" s="14"/>
      <c r="E125" s="14" t="s">
        <v>169</v>
      </c>
      <c r="F125" s="172">
        <v>25</v>
      </c>
      <c r="G125" s="166"/>
      <c r="K125" s="12"/>
      <c r="L125" s="12"/>
      <c r="M125" s="12"/>
      <c r="N125" s="12"/>
      <c r="O125" s="12"/>
    </row>
    <row r="126" spans="1:15" s="3" customFormat="1" ht="62.4" x14ac:dyDescent="0.3">
      <c r="A126" s="34" t="s">
        <v>358</v>
      </c>
      <c r="B126" s="14" t="s">
        <v>366</v>
      </c>
      <c r="C126" s="14" t="s">
        <v>367</v>
      </c>
      <c r="D126" s="14"/>
      <c r="E126" s="14" t="s">
        <v>169</v>
      </c>
      <c r="F126" s="172">
        <v>8</v>
      </c>
      <c r="G126" s="166"/>
      <c r="K126" s="12"/>
      <c r="L126" s="12"/>
      <c r="M126" s="12"/>
      <c r="N126" s="12"/>
      <c r="O126" s="12"/>
    </row>
    <row r="127" spans="1:15" s="3" customFormat="1" ht="62.4" x14ac:dyDescent="0.3">
      <c r="A127" s="34" t="s">
        <v>358</v>
      </c>
      <c r="B127" s="14" t="s">
        <v>366</v>
      </c>
      <c r="C127" s="14" t="s">
        <v>368</v>
      </c>
      <c r="D127" s="14"/>
      <c r="E127" s="14" t="s">
        <v>169</v>
      </c>
      <c r="F127" s="172">
        <v>10</v>
      </c>
      <c r="G127" s="166"/>
      <c r="K127" s="12"/>
      <c r="L127" s="12"/>
      <c r="M127" s="12"/>
      <c r="N127" s="12"/>
      <c r="O127" s="12"/>
    </row>
    <row r="128" spans="1:15" s="3" customFormat="1" ht="46.8" x14ac:dyDescent="0.3">
      <c r="A128" s="34" t="s">
        <v>358</v>
      </c>
      <c r="B128" s="14" t="s">
        <v>366</v>
      </c>
      <c r="C128" s="14" t="s">
        <v>369</v>
      </c>
      <c r="D128" s="14"/>
      <c r="E128" s="14" t="s">
        <v>169</v>
      </c>
      <c r="F128" s="172">
        <v>6</v>
      </c>
      <c r="G128" s="166"/>
      <c r="K128" s="12"/>
      <c r="L128" s="12"/>
      <c r="M128" s="12"/>
      <c r="N128" s="12"/>
      <c r="O128" s="12"/>
    </row>
    <row r="129" spans="1:15" s="3" customFormat="1" ht="31.2" x14ac:dyDescent="0.3">
      <c r="A129" s="34" t="s">
        <v>358</v>
      </c>
      <c r="B129" s="14" t="s">
        <v>370</v>
      </c>
      <c r="C129" s="14" t="s">
        <v>371</v>
      </c>
      <c r="D129" s="14"/>
      <c r="E129" s="14" t="s">
        <v>169</v>
      </c>
      <c r="F129" s="172">
        <v>5</v>
      </c>
      <c r="G129" s="166"/>
      <c r="K129" s="12"/>
      <c r="L129" s="12"/>
      <c r="M129" s="12"/>
      <c r="N129" s="12"/>
      <c r="O129" s="12"/>
    </row>
    <row r="130" spans="1:15" s="3" customFormat="1" ht="31.2" x14ac:dyDescent="0.3">
      <c r="A130" s="34" t="s">
        <v>358</v>
      </c>
      <c r="B130" s="14" t="s">
        <v>370</v>
      </c>
      <c r="C130" s="36" t="s">
        <v>372</v>
      </c>
      <c r="D130" s="36" t="s">
        <v>1034</v>
      </c>
      <c r="E130" s="14" t="s">
        <v>169</v>
      </c>
      <c r="F130" s="172"/>
      <c r="G130" s="166"/>
      <c r="K130" s="12"/>
      <c r="L130" s="12"/>
      <c r="M130" s="12"/>
      <c r="N130" s="12"/>
      <c r="O130" s="12"/>
    </row>
    <row r="131" spans="1:15" s="3" customFormat="1" ht="31.2" x14ac:dyDescent="0.3">
      <c r="A131" s="34" t="s">
        <v>358</v>
      </c>
      <c r="B131" s="14" t="s">
        <v>370</v>
      </c>
      <c r="C131" s="36" t="s">
        <v>373</v>
      </c>
      <c r="D131" s="36"/>
      <c r="E131" s="14" t="s">
        <v>362</v>
      </c>
      <c r="F131" s="172">
        <v>20</v>
      </c>
      <c r="G131" s="166"/>
      <c r="K131" s="12"/>
      <c r="L131" s="12"/>
      <c r="M131" s="12"/>
      <c r="N131" s="12"/>
      <c r="O131" s="12"/>
    </row>
    <row r="132" spans="1:15" s="3" customFormat="1" ht="46.8" x14ac:dyDescent="0.3">
      <c r="A132" s="34" t="s">
        <v>374</v>
      </c>
      <c r="B132" s="14" t="s">
        <v>375</v>
      </c>
      <c r="C132" s="36" t="s">
        <v>376</v>
      </c>
      <c r="D132" s="36"/>
      <c r="E132" s="14" t="s">
        <v>169</v>
      </c>
      <c r="F132" s="172">
        <v>6</v>
      </c>
      <c r="G132" s="166"/>
      <c r="K132" s="12"/>
      <c r="L132" s="12"/>
      <c r="M132" s="12"/>
      <c r="N132" s="12"/>
      <c r="O132" s="12"/>
    </row>
    <row r="133" spans="1:15" s="3" customFormat="1" ht="31.2" x14ac:dyDescent="0.3">
      <c r="A133" s="34" t="s">
        <v>377</v>
      </c>
      <c r="B133" s="14" t="s">
        <v>378</v>
      </c>
      <c r="C133" s="36" t="s">
        <v>379</v>
      </c>
      <c r="D133" s="36"/>
      <c r="E133" s="14" t="s">
        <v>169</v>
      </c>
      <c r="F133" s="172">
        <v>12</v>
      </c>
      <c r="G133" s="166"/>
      <c r="K133" s="12"/>
      <c r="L133" s="12"/>
      <c r="M133" s="12"/>
      <c r="N133" s="12"/>
      <c r="O133" s="12"/>
    </row>
    <row r="134" spans="1:15" s="3" customFormat="1" ht="31.2" x14ac:dyDescent="0.3">
      <c r="A134" s="34" t="s">
        <v>377</v>
      </c>
      <c r="B134" s="14" t="s">
        <v>378</v>
      </c>
      <c r="C134" s="36" t="s">
        <v>380</v>
      </c>
      <c r="D134" s="36"/>
      <c r="E134" s="14" t="s">
        <v>169</v>
      </c>
      <c r="F134" s="172">
        <v>1500</v>
      </c>
      <c r="G134" s="166"/>
      <c r="K134" s="12"/>
      <c r="L134" s="12"/>
      <c r="M134" s="12"/>
      <c r="N134" s="12"/>
      <c r="O134" s="12"/>
    </row>
    <row r="135" spans="1:15" s="3" customFormat="1" ht="31.2" x14ac:dyDescent="0.3">
      <c r="A135" s="34" t="s">
        <v>377</v>
      </c>
      <c r="B135" s="14" t="s">
        <v>378</v>
      </c>
      <c r="C135" s="36" t="s">
        <v>381</v>
      </c>
      <c r="D135" s="36"/>
      <c r="E135" s="14" t="s">
        <v>362</v>
      </c>
      <c r="F135" s="172">
        <v>50</v>
      </c>
      <c r="G135" s="166"/>
      <c r="K135" s="12"/>
      <c r="L135" s="12"/>
      <c r="M135" s="12"/>
      <c r="N135" s="12"/>
      <c r="O135" s="12"/>
    </row>
    <row r="136" spans="1:15" s="3" customFormat="1" ht="46.8" x14ac:dyDescent="0.3">
      <c r="A136" s="34" t="s">
        <v>377</v>
      </c>
      <c r="B136" s="14" t="s">
        <v>378</v>
      </c>
      <c r="C136" s="36" t="s">
        <v>382</v>
      </c>
      <c r="D136" s="36"/>
      <c r="E136" s="14" t="s">
        <v>362</v>
      </c>
      <c r="F136" s="172">
        <v>70</v>
      </c>
      <c r="G136" s="166"/>
      <c r="K136" s="12"/>
      <c r="L136" s="12"/>
      <c r="M136" s="12"/>
      <c r="N136" s="12"/>
      <c r="O136" s="12"/>
    </row>
    <row r="137" spans="1:15" s="3" customFormat="1" ht="31.2" x14ac:dyDescent="0.3">
      <c r="A137" s="34" t="s">
        <v>377</v>
      </c>
      <c r="B137" s="14" t="s">
        <v>378</v>
      </c>
      <c r="C137" s="36" t="s">
        <v>383</v>
      </c>
      <c r="D137" s="36"/>
      <c r="E137" s="14" t="s">
        <v>362</v>
      </c>
      <c r="F137" s="172">
        <v>50</v>
      </c>
      <c r="G137" s="166"/>
      <c r="K137" s="12"/>
      <c r="L137" s="12"/>
      <c r="M137" s="12"/>
      <c r="N137" s="12"/>
      <c r="O137" s="12"/>
    </row>
    <row r="138" spans="1:15" s="3" customFormat="1" ht="46.8" x14ac:dyDescent="0.3">
      <c r="A138" s="34" t="s">
        <v>377</v>
      </c>
      <c r="B138" s="14" t="s">
        <v>378</v>
      </c>
      <c r="C138" s="36" t="s">
        <v>384</v>
      </c>
      <c r="D138" s="36" t="s">
        <v>385</v>
      </c>
      <c r="E138" s="14" t="s">
        <v>169</v>
      </c>
      <c r="F138" s="172">
        <v>45</v>
      </c>
      <c r="G138" s="166"/>
      <c r="K138" s="12"/>
      <c r="L138" s="12"/>
      <c r="M138" s="12"/>
      <c r="N138" s="12"/>
      <c r="O138" s="12"/>
    </row>
    <row r="139" spans="1:15" s="3" customFormat="1" ht="46.8" x14ac:dyDescent="0.3">
      <c r="A139" s="34" t="s">
        <v>377</v>
      </c>
      <c r="B139" s="14" t="s">
        <v>378</v>
      </c>
      <c r="C139" s="36" t="s">
        <v>386</v>
      </c>
      <c r="D139" s="36" t="s">
        <v>385</v>
      </c>
      <c r="E139" s="14" t="s">
        <v>169</v>
      </c>
      <c r="F139" s="172">
        <v>35</v>
      </c>
      <c r="G139" s="166"/>
      <c r="K139" s="12"/>
      <c r="L139" s="12"/>
      <c r="M139" s="12"/>
      <c r="N139" s="12"/>
      <c r="O139" s="12"/>
    </row>
    <row r="140" spans="1:15" s="3" customFormat="1" ht="46.8" x14ac:dyDescent="0.3">
      <c r="A140" s="34" t="s">
        <v>377</v>
      </c>
      <c r="B140" s="14" t="s">
        <v>378</v>
      </c>
      <c r="C140" s="36" t="s">
        <v>387</v>
      </c>
      <c r="D140" s="36" t="s">
        <v>385</v>
      </c>
      <c r="E140" s="14" t="s">
        <v>169</v>
      </c>
      <c r="F140" s="172">
        <v>25</v>
      </c>
      <c r="G140" s="166"/>
      <c r="K140" s="12"/>
      <c r="L140" s="12"/>
      <c r="M140" s="12"/>
      <c r="N140" s="12"/>
      <c r="O140" s="12"/>
    </row>
    <row r="141" spans="1:15" s="3" customFormat="1" ht="31.2" x14ac:dyDescent="0.3">
      <c r="A141" s="34" t="s">
        <v>388</v>
      </c>
      <c r="B141" s="14" t="s">
        <v>389</v>
      </c>
      <c r="C141" s="36" t="s">
        <v>390</v>
      </c>
      <c r="D141" s="36" t="s">
        <v>391</v>
      </c>
      <c r="E141" s="14" t="s">
        <v>169</v>
      </c>
      <c r="F141" s="172">
        <v>12</v>
      </c>
      <c r="G141" s="166"/>
      <c r="K141" s="12"/>
      <c r="L141" s="12"/>
      <c r="M141" s="12"/>
      <c r="N141" s="12"/>
      <c r="O141" s="12"/>
    </row>
    <row r="142" spans="1:15" s="3" customFormat="1" ht="31.2" x14ac:dyDescent="0.3">
      <c r="A142" s="34" t="s">
        <v>392</v>
      </c>
      <c r="B142" s="35" t="s">
        <v>393</v>
      </c>
      <c r="C142" s="36" t="s">
        <v>394</v>
      </c>
      <c r="D142" s="35"/>
      <c r="E142" s="14" t="s">
        <v>169</v>
      </c>
      <c r="F142" s="169">
        <v>15</v>
      </c>
      <c r="G142" s="166"/>
      <c r="K142" s="12"/>
      <c r="L142" s="12"/>
      <c r="M142" s="12"/>
      <c r="N142" s="12"/>
      <c r="O142" s="12"/>
    </row>
    <row r="143" spans="1:15" s="3" customFormat="1" ht="31.2" x14ac:dyDescent="0.3">
      <c r="A143" s="34" t="s">
        <v>395</v>
      </c>
      <c r="B143" s="14" t="s">
        <v>396</v>
      </c>
      <c r="C143" s="36" t="s">
        <v>397</v>
      </c>
      <c r="D143" s="14" t="s">
        <v>398</v>
      </c>
      <c r="E143" s="14" t="s">
        <v>169</v>
      </c>
      <c r="F143" s="172">
        <v>145</v>
      </c>
      <c r="G143" s="166"/>
      <c r="K143" s="12"/>
      <c r="L143" s="12"/>
      <c r="M143" s="12"/>
      <c r="N143" s="12"/>
      <c r="O143" s="12"/>
    </row>
    <row r="144" spans="1:15" s="3" customFormat="1" ht="31.2" x14ac:dyDescent="0.3">
      <c r="A144" s="34" t="s">
        <v>399</v>
      </c>
      <c r="B144" s="35" t="s">
        <v>400</v>
      </c>
      <c r="C144" s="36" t="s">
        <v>401</v>
      </c>
      <c r="D144" s="35" t="s">
        <v>402</v>
      </c>
      <c r="E144" s="14" t="s">
        <v>169</v>
      </c>
      <c r="F144" s="169">
        <v>12</v>
      </c>
      <c r="G144" s="166"/>
      <c r="K144" s="12"/>
      <c r="L144" s="12"/>
      <c r="M144" s="12"/>
      <c r="N144" s="12"/>
      <c r="O144" s="12"/>
    </row>
    <row r="145" spans="1:15" s="3" customFormat="1" x14ac:dyDescent="0.3">
      <c r="A145" s="34" t="s">
        <v>399</v>
      </c>
      <c r="B145" s="35" t="s">
        <v>400</v>
      </c>
      <c r="C145" s="36" t="s">
        <v>403</v>
      </c>
      <c r="D145" s="35" t="s">
        <v>404</v>
      </c>
      <c r="E145" s="35" t="s">
        <v>169</v>
      </c>
      <c r="F145" s="169">
        <v>50000</v>
      </c>
      <c r="G145" s="166"/>
      <c r="K145" s="12"/>
      <c r="L145" s="12"/>
      <c r="M145" s="12"/>
      <c r="N145" s="12"/>
      <c r="O145" s="12"/>
    </row>
  </sheetData>
  <pageMargins left="0.7" right="0.7" top="0.75" bottom="0.75" header="0.3" footer="0.3"/>
  <pageSetup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82AA"/>
    <outlinePr summaryBelow="0"/>
  </sheetPr>
  <dimension ref="A1:F239"/>
  <sheetViews>
    <sheetView zoomScaleNormal="100" workbookViewId="0"/>
  </sheetViews>
  <sheetFormatPr defaultColWidth="8.6640625" defaultRowHeight="15.6" outlineLevelRow="1" x14ac:dyDescent="0.3"/>
  <cols>
    <col min="1" max="1" width="91.6640625" style="12" customWidth="1"/>
    <col min="2" max="2" width="21.109375" style="42" customWidth="1"/>
    <col min="3" max="3" width="22.44140625" style="42" customWidth="1"/>
    <col min="4" max="4" width="17.33203125" style="98" customWidth="1"/>
    <col min="5" max="5" width="24.5546875" style="42" bestFit="1" customWidth="1"/>
    <col min="6" max="6" width="74.5546875" style="174" customWidth="1"/>
    <col min="7" max="16384" width="8.6640625" style="3"/>
  </cols>
  <sheetData>
    <row r="1" spans="1:6" x14ac:dyDescent="0.3">
      <c r="A1" s="11" t="s">
        <v>534</v>
      </c>
    </row>
    <row r="3" spans="1:6" s="77" customFormat="1" ht="31.2" x14ac:dyDescent="0.3">
      <c r="A3" s="30" t="s">
        <v>535</v>
      </c>
      <c r="B3" s="30" t="s">
        <v>536</v>
      </c>
      <c r="C3" s="30" t="s">
        <v>537</v>
      </c>
      <c r="D3" s="28" t="s">
        <v>538</v>
      </c>
      <c r="E3" s="30" t="s">
        <v>539</v>
      </c>
      <c r="F3" s="70" t="s">
        <v>409</v>
      </c>
    </row>
    <row r="4" spans="1:6" x14ac:dyDescent="0.3">
      <c r="A4" s="43" t="s">
        <v>154</v>
      </c>
      <c r="B4" s="52"/>
      <c r="C4" s="52"/>
      <c r="D4" s="99"/>
      <c r="E4" s="52"/>
      <c r="F4" s="175"/>
    </row>
    <row r="5" spans="1:6" x14ac:dyDescent="0.3">
      <c r="A5" s="43" t="s">
        <v>155</v>
      </c>
      <c r="B5" s="52"/>
      <c r="C5" s="52"/>
      <c r="D5" s="99"/>
      <c r="E5" s="52"/>
      <c r="F5" s="176"/>
    </row>
    <row r="6" spans="1:6" outlineLevel="1" collapsed="1" x14ac:dyDescent="0.3">
      <c r="A6" s="31" t="s">
        <v>540</v>
      </c>
      <c r="B6" s="44" t="s">
        <v>536</v>
      </c>
      <c r="C6" s="44" t="s">
        <v>537</v>
      </c>
      <c r="D6" s="100"/>
      <c r="E6" s="101" t="s">
        <v>541</v>
      </c>
      <c r="F6" s="56"/>
    </row>
    <row r="7" spans="1:6" outlineLevel="1" x14ac:dyDescent="0.3">
      <c r="A7" s="31" t="s">
        <v>542</v>
      </c>
      <c r="B7" s="50">
        <v>45168</v>
      </c>
      <c r="C7" s="50">
        <v>45189</v>
      </c>
      <c r="D7" s="100"/>
      <c r="E7" s="101" t="s">
        <v>541</v>
      </c>
      <c r="F7" s="56"/>
    </row>
    <row r="8" spans="1:6" outlineLevel="1" x14ac:dyDescent="0.3">
      <c r="A8" s="31" t="s">
        <v>543</v>
      </c>
      <c r="B8" s="76">
        <v>45168.069444444445</v>
      </c>
      <c r="C8" s="76">
        <v>45189.97152777778</v>
      </c>
      <c r="D8" s="100"/>
      <c r="E8" s="101" t="s">
        <v>541</v>
      </c>
      <c r="F8" s="56"/>
    </row>
    <row r="9" spans="1:6" outlineLevel="1" x14ac:dyDescent="0.3">
      <c r="A9" s="31" t="s">
        <v>544</v>
      </c>
      <c r="B9" s="50">
        <v>45169</v>
      </c>
      <c r="C9" s="50">
        <v>45190</v>
      </c>
      <c r="D9" s="100"/>
      <c r="E9" s="101" t="s">
        <v>541</v>
      </c>
      <c r="F9" s="56"/>
    </row>
    <row r="10" spans="1:6" outlineLevel="1" x14ac:dyDescent="0.3">
      <c r="A10" s="31" t="s">
        <v>545</v>
      </c>
      <c r="B10" s="150">
        <v>45169.48541666667</v>
      </c>
      <c r="C10" s="76">
        <v>45190.711805555555</v>
      </c>
      <c r="D10" s="100"/>
      <c r="E10" s="101" t="s">
        <v>541</v>
      </c>
      <c r="F10" s="56"/>
    </row>
    <row r="11" spans="1:6" outlineLevel="1" x14ac:dyDescent="0.3">
      <c r="A11" s="31" t="s">
        <v>546</v>
      </c>
      <c r="B11" s="146">
        <f>(B10-B8)*24</f>
        <v>33.983333333395422</v>
      </c>
      <c r="C11" s="146">
        <f>(C10-C8)*24</f>
        <v>17.766666666604578</v>
      </c>
      <c r="D11" s="100"/>
      <c r="E11" s="138">
        <f>SUM(B11:C11)</f>
        <v>51.75</v>
      </c>
      <c r="F11" s="177"/>
    </row>
    <row r="12" spans="1:6" outlineLevel="1" x14ac:dyDescent="0.3">
      <c r="A12" s="31" t="s">
        <v>547</v>
      </c>
      <c r="B12" s="146">
        <f>B10-B8</f>
        <v>1.4159722222248092</v>
      </c>
      <c r="C12" s="146">
        <f>C10-C8</f>
        <v>0.74027777777519077</v>
      </c>
      <c r="D12" s="100"/>
      <c r="E12" s="138">
        <f>SUM(B12:C12)</f>
        <v>2.15625</v>
      </c>
      <c r="F12" s="178"/>
    </row>
    <row r="13" spans="1:6" ht="78" outlineLevel="1" x14ac:dyDescent="0.3">
      <c r="A13" s="31" t="s">
        <v>548</v>
      </c>
      <c r="B13" s="224">
        <v>8445</v>
      </c>
      <c r="C13" s="224">
        <v>5355</v>
      </c>
      <c r="D13" s="223"/>
      <c r="E13" s="224">
        <f t="shared" ref="E13:E20" si="0">SUM(B13:C13)</f>
        <v>13800</v>
      </c>
      <c r="F13" s="14" t="s">
        <v>1027</v>
      </c>
    </row>
    <row r="14" spans="1:6" ht="31.2" outlineLevel="1" x14ac:dyDescent="0.3">
      <c r="A14" s="31" t="s">
        <v>550</v>
      </c>
      <c r="B14" s="224">
        <v>4527</v>
      </c>
      <c r="C14" s="224">
        <v>4187</v>
      </c>
      <c r="D14" s="223"/>
      <c r="E14" s="224">
        <f t="shared" si="0"/>
        <v>8714</v>
      </c>
      <c r="F14" s="14" t="s">
        <v>549</v>
      </c>
    </row>
    <row r="15" spans="1:6" ht="31.2" outlineLevel="1" x14ac:dyDescent="0.3">
      <c r="A15" s="31" t="s">
        <v>551</v>
      </c>
      <c r="B15" s="224">
        <v>3928</v>
      </c>
      <c r="C15" s="224">
        <v>1171</v>
      </c>
      <c r="D15" s="223"/>
      <c r="E15" s="224">
        <f t="shared" si="0"/>
        <v>5099</v>
      </c>
      <c r="F15" s="219" t="s">
        <v>1028</v>
      </c>
    </row>
    <row r="16" spans="1:6" ht="31.2" outlineLevel="1" x14ac:dyDescent="0.3">
      <c r="A16" s="31" t="s">
        <v>552</v>
      </c>
      <c r="B16" s="224">
        <v>3311</v>
      </c>
      <c r="C16" s="224">
        <v>1118</v>
      </c>
      <c r="D16" s="223"/>
      <c r="E16" s="224">
        <f t="shared" si="0"/>
        <v>4429</v>
      </c>
      <c r="F16" s="14" t="s">
        <v>1028</v>
      </c>
    </row>
    <row r="17" spans="1:6" ht="31.2" outlineLevel="1" x14ac:dyDescent="0.3">
      <c r="A17" s="31" t="s">
        <v>554</v>
      </c>
      <c r="B17" s="44">
        <v>324</v>
      </c>
      <c r="C17" s="44">
        <v>127</v>
      </c>
      <c r="D17" s="100"/>
      <c r="E17" s="94">
        <f t="shared" si="0"/>
        <v>451</v>
      </c>
      <c r="F17" s="14" t="s">
        <v>1028</v>
      </c>
    </row>
    <row r="18" spans="1:6" ht="31.2" outlineLevel="1" x14ac:dyDescent="0.3">
      <c r="A18" s="31" t="s">
        <v>555</v>
      </c>
      <c r="B18" s="44">
        <v>291</v>
      </c>
      <c r="C18" s="44">
        <v>126</v>
      </c>
      <c r="D18" s="100"/>
      <c r="E18" s="94">
        <f t="shared" si="0"/>
        <v>417</v>
      </c>
      <c r="F18" s="14" t="s">
        <v>1028</v>
      </c>
    </row>
    <row r="19" spans="1:6" ht="31.2" outlineLevel="1" x14ac:dyDescent="0.3">
      <c r="A19" s="31" t="s">
        <v>556</v>
      </c>
      <c r="B19" s="44">
        <v>241</v>
      </c>
      <c r="C19" s="44">
        <v>90</v>
      </c>
      <c r="D19" s="100"/>
      <c r="E19" s="94">
        <f t="shared" si="0"/>
        <v>331</v>
      </c>
      <c r="F19" s="14" t="s">
        <v>1028</v>
      </c>
    </row>
    <row r="20" spans="1:6" ht="31.2" outlineLevel="1" x14ac:dyDescent="0.3">
      <c r="A20" s="31" t="s">
        <v>557</v>
      </c>
      <c r="B20" s="94">
        <v>1077</v>
      </c>
      <c r="C20" s="44">
        <v>444</v>
      </c>
      <c r="D20" s="100"/>
      <c r="E20" s="94">
        <f t="shared" si="0"/>
        <v>1521</v>
      </c>
      <c r="F20" s="14" t="s">
        <v>1028</v>
      </c>
    </row>
    <row r="21" spans="1:6" ht="127.05" customHeight="1" outlineLevel="1" x14ac:dyDescent="0.3">
      <c r="A21" s="31" t="s">
        <v>558</v>
      </c>
      <c r="B21" s="44" t="s">
        <v>541</v>
      </c>
      <c r="C21" s="44" t="s">
        <v>541</v>
      </c>
      <c r="D21" s="100"/>
      <c r="E21" s="44" t="s">
        <v>541</v>
      </c>
      <c r="F21" s="14" t="s">
        <v>1031</v>
      </c>
    </row>
    <row r="22" spans="1:6" ht="31.2" outlineLevel="1" x14ac:dyDescent="0.3">
      <c r="A22" s="31" t="s">
        <v>559</v>
      </c>
      <c r="B22" s="44">
        <v>0</v>
      </c>
      <c r="C22" s="44">
        <v>0</v>
      </c>
      <c r="D22" s="100"/>
      <c r="E22" s="44">
        <v>0</v>
      </c>
      <c r="F22" s="14" t="s">
        <v>1028</v>
      </c>
    </row>
    <row r="23" spans="1:6" ht="31.2" outlineLevel="1" x14ac:dyDescent="0.3">
      <c r="A23" s="31" t="s">
        <v>560</v>
      </c>
      <c r="B23" s="94">
        <v>1052</v>
      </c>
      <c r="C23" s="44">
        <v>455</v>
      </c>
      <c r="D23" s="100"/>
      <c r="E23" s="94">
        <f>SUM(B23:C23)</f>
        <v>1507</v>
      </c>
      <c r="F23" s="14" t="s">
        <v>1028</v>
      </c>
    </row>
    <row r="24" spans="1:6" ht="31.2" outlineLevel="1" x14ac:dyDescent="0.3">
      <c r="A24" s="31" t="s">
        <v>561</v>
      </c>
      <c r="B24" s="44">
        <v>7</v>
      </c>
      <c r="C24" s="44">
        <v>3</v>
      </c>
      <c r="D24" s="100"/>
      <c r="E24" s="44">
        <v>10</v>
      </c>
      <c r="F24" s="14" t="s">
        <v>1029</v>
      </c>
    </row>
    <row r="25" spans="1:6" ht="31.2" outlineLevel="1" collapsed="1" x14ac:dyDescent="0.3">
      <c r="A25" s="31" t="s">
        <v>562</v>
      </c>
      <c r="B25" s="44">
        <v>2</v>
      </c>
      <c r="C25" s="44">
        <v>0</v>
      </c>
      <c r="D25" s="100"/>
      <c r="E25" s="44">
        <v>2</v>
      </c>
      <c r="F25" s="14" t="s">
        <v>1030</v>
      </c>
    </row>
    <row r="26" spans="1:6" ht="31.2" outlineLevel="1" x14ac:dyDescent="0.3">
      <c r="A26" s="31" t="s">
        <v>563</v>
      </c>
      <c r="B26" s="222">
        <v>135</v>
      </c>
      <c r="C26" s="222">
        <v>41</v>
      </c>
      <c r="D26" s="223"/>
      <c r="E26" s="224">
        <f>SUM(B26:C26)</f>
        <v>176</v>
      </c>
      <c r="F26" s="14" t="s">
        <v>553</v>
      </c>
    </row>
    <row r="27" spans="1:6" outlineLevel="1" x14ac:dyDescent="0.3">
      <c r="A27" s="31" t="s">
        <v>564</v>
      </c>
      <c r="B27" s="44">
        <v>2</v>
      </c>
      <c r="C27" s="44">
        <v>0</v>
      </c>
      <c r="D27" s="100"/>
      <c r="E27" s="44">
        <v>2</v>
      </c>
      <c r="F27" s="178"/>
    </row>
    <row r="28" spans="1:6" outlineLevel="1" x14ac:dyDescent="0.3">
      <c r="A28" s="31" t="s">
        <v>565</v>
      </c>
      <c r="B28" s="44">
        <v>0</v>
      </c>
      <c r="C28" s="44">
        <v>0</v>
      </c>
      <c r="D28" s="100"/>
      <c r="E28" s="44">
        <v>0</v>
      </c>
      <c r="F28" s="178"/>
    </row>
    <row r="29" spans="1:6" outlineLevel="1" x14ac:dyDescent="0.3">
      <c r="A29" s="31" t="s">
        <v>566</v>
      </c>
      <c r="B29" s="138">
        <v>28.1</v>
      </c>
      <c r="C29" s="138">
        <v>0</v>
      </c>
      <c r="D29" s="100"/>
      <c r="E29" s="44">
        <v>28.1</v>
      </c>
      <c r="F29" s="178"/>
    </row>
    <row r="30" spans="1:6" ht="31.2" outlineLevel="1" x14ac:dyDescent="0.3">
      <c r="A30" s="31" t="s">
        <v>567</v>
      </c>
      <c r="B30" s="44">
        <v>18</v>
      </c>
      <c r="C30" s="44">
        <v>6</v>
      </c>
      <c r="D30" s="100"/>
      <c r="E30" s="94">
        <f>SUM(B30:C30)</f>
        <v>24</v>
      </c>
      <c r="F30" s="14" t="s">
        <v>1032</v>
      </c>
    </row>
    <row r="31" spans="1:6" ht="31.2" outlineLevel="1" x14ac:dyDescent="0.3">
      <c r="A31" s="31" t="s">
        <v>568</v>
      </c>
      <c r="B31" s="147">
        <v>693.27</v>
      </c>
      <c r="C31" s="147">
        <v>157</v>
      </c>
      <c r="D31" s="100"/>
      <c r="E31" s="44">
        <f>SUM(B31,C31)</f>
        <v>850.27</v>
      </c>
      <c r="F31" s="14" t="s">
        <v>1032</v>
      </c>
    </row>
    <row r="32" spans="1:6" ht="46.8" outlineLevel="1" x14ac:dyDescent="0.3">
      <c r="A32" s="31" t="s">
        <v>569</v>
      </c>
      <c r="B32" s="44" t="s">
        <v>541</v>
      </c>
      <c r="C32" s="44" t="s">
        <v>541</v>
      </c>
      <c r="D32" s="100"/>
      <c r="E32" s="44" t="s">
        <v>541</v>
      </c>
      <c r="F32" s="14" t="s">
        <v>1033</v>
      </c>
    </row>
    <row r="33" spans="1:6" ht="31.2" outlineLevel="1" x14ac:dyDescent="0.3">
      <c r="A33" s="31" t="s">
        <v>570</v>
      </c>
      <c r="B33" s="44">
        <v>0</v>
      </c>
      <c r="C33" s="44">
        <v>0</v>
      </c>
      <c r="D33" s="100"/>
      <c r="E33" s="44">
        <f>SUM(B33:C33)</f>
        <v>0</v>
      </c>
      <c r="F33" s="16" t="s">
        <v>571</v>
      </c>
    </row>
    <row r="34" spans="1:6" ht="64.5" customHeight="1" outlineLevel="1" x14ac:dyDescent="0.3">
      <c r="A34" s="31" t="s">
        <v>572</v>
      </c>
      <c r="B34" s="44" t="s">
        <v>541</v>
      </c>
      <c r="C34" s="44" t="s">
        <v>541</v>
      </c>
      <c r="D34" s="100"/>
      <c r="E34" s="44" t="s">
        <v>541</v>
      </c>
      <c r="F34" s="14" t="s">
        <v>1037</v>
      </c>
    </row>
    <row r="35" spans="1:6" ht="31.2" outlineLevel="1" x14ac:dyDescent="0.3">
      <c r="A35" s="31" t="s">
        <v>573</v>
      </c>
      <c r="B35" s="44">
        <v>0</v>
      </c>
      <c r="C35" s="44">
        <v>0</v>
      </c>
      <c r="D35" s="100"/>
      <c r="E35" s="94">
        <f>SUM(B35:C35)</f>
        <v>0</v>
      </c>
      <c r="F35" s="178"/>
    </row>
    <row r="36" spans="1:6" outlineLevel="1" x14ac:dyDescent="0.3">
      <c r="A36" s="31" t="s">
        <v>207</v>
      </c>
      <c r="B36" s="44">
        <v>1</v>
      </c>
      <c r="C36" s="44">
        <v>1</v>
      </c>
      <c r="D36" s="100"/>
      <c r="E36" s="94">
        <f>SUM(B36:C36)</f>
        <v>2</v>
      </c>
      <c r="F36" s="178"/>
    </row>
    <row r="37" spans="1:6" outlineLevel="1" collapsed="1" x14ac:dyDescent="0.3">
      <c r="A37" s="31" t="s">
        <v>209</v>
      </c>
      <c r="B37" s="44">
        <v>0</v>
      </c>
      <c r="C37" s="44">
        <v>0</v>
      </c>
      <c r="D37" s="100"/>
      <c r="E37" s="94">
        <f>SUM(B37:C37)</f>
        <v>0</v>
      </c>
      <c r="F37" s="178"/>
    </row>
    <row r="38" spans="1:6" x14ac:dyDescent="0.3">
      <c r="A38" s="43" t="s">
        <v>211</v>
      </c>
      <c r="B38" s="52"/>
      <c r="C38" s="52"/>
      <c r="D38" s="99"/>
      <c r="E38" s="52"/>
      <c r="F38" s="175"/>
    </row>
    <row r="39" spans="1:6" x14ac:dyDescent="0.3">
      <c r="A39" s="43" t="s">
        <v>212</v>
      </c>
      <c r="B39" s="52"/>
      <c r="C39" s="52"/>
      <c r="D39" s="99"/>
      <c r="E39" s="52"/>
      <c r="F39" s="175"/>
    </row>
    <row r="40" spans="1:6" outlineLevel="1" x14ac:dyDescent="0.3">
      <c r="A40" s="31" t="s">
        <v>574</v>
      </c>
      <c r="B40" s="44">
        <v>0</v>
      </c>
      <c r="C40" s="44">
        <v>0</v>
      </c>
      <c r="D40" s="100"/>
      <c r="E40" s="94">
        <f>SUM(B40:C40)</f>
        <v>0</v>
      </c>
      <c r="F40" s="178"/>
    </row>
    <row r="41" spans="1:6" outlineLevel="1" x14ac:dyDescent="0.3">
      <c r="A41" s="31" t="s">
        <v>575</v>
      </c>
      <c r="B41" s="44">
        <v>0</v>
      </c>
      <c r="C41" s="44">
        <v>0</v>
      </c>
      <c r="D41" s="100"/>
      <c r="E41" s="94">
        <f>SUM(B41:C41)</f>
        <v>0</v>
      </c>
      <c r="F41" s="178"/>
    </row>
    <row r="42" spans="1:6" collapsed="1" x14ac:dyDescent="0.3">
      <c r="A42" s="43" t="s">
        <v>217</v>
      </c>
      <c r="B42" s="52"/>
      <c r="C42" s="52"/>
      <c r="D42" s="99"/>
      <c r="E42" s="52"/>
      <c r="F42" s="175"/>
    </row>
    <row r="43" spans="1:6" x14ac:dyDescent="0.3">
      <c r="A43" s="43" t="s">
        <v>218</v>
      </c>
      <c r="B43" s="52"/>
      <c r="C43" s="52"/>
      <c r="D43" s="99"/>
      <c r="E43" s="52"/>
      <c r="F43" s="175"/>
    </row>
    <row r="44" spans="1:6" ht="46.8" outlineLevel="1" x14ac:dyDescent="0.3">
      <c r="A44" s="31" t="s">
        <v>576</v>
      </c>
      <c r="B44" s="44" t="s">
        <v>541</v>
      </c>
      <c r="C44" s="44" t="s">
        <v>541</v>
      </c>
      <c r="D44" s="100"/>
      <c r="E44" s="44">
        <v>365</v>
      </c>
      <c r="F44" s="14" t="s">
        <v>1038</v>
      </c>
    </row>
    <row r="45" spans="1:6" ht="31.2" outlineLevel="1" x14ac:dyDescent="0.3">
      <c r="A45" s="31" t="s">
        <v>577</v>
      </c>
      <c r="B45" s="44">
        <v>64.83</v>
      </c>
      <c r="C45" s="44">
        <v>71.650000000000006</v>
      </c>
      <c r="D45" s="100"/>
      <c r="E45" s="44" t="s">
        <v>541</v>
      </c>
      <c r="F45" s="14" t="s">
        <v>578</v>
      </c>
    </row>
    <row r="46" spans="1:6" outlineLevel="1" x14ac:dyDescent="0.3">
      <c r="A46" s="31" t="s">
        <v>579</v>
      </c>
      <c r="B46" s="44">
        <v>3</v>
      </c>
      <c r="C46" s="44">
        <v>4</v>
      </c>
      <c r="D46" s="100"/>
      <c r="E46" s="94">
        <f t="shared" ref="E46:E52" si="1">SUM(B46:C46)</f>
        <v>7</v>
      </c>
      <c r="F46" s="178"/>
    </row>
    <row r="47" spans="1:6" outlineLevel="1" x14ac:dyDescent="0.3">
      <c r="A47" s="31" t="s">
        <v>580</v>
      </c>
      <c r="B47" s="44">
        <v>3</v>
      </c>
      <c r="C47" s="44">
        <v>4</v>
      </c>
      <c r="D47" s="100"/>
      <c r="E47" s="94">
        <f t="shared" si="1"/>
        <v>7</v>
      </c>
      <c r="F47" s="178"/>
    </row>
    <row r="48" spans="1:6" outlineLevel="1" x14ac:dyDescent="0.3">
      <c r="A48" s="31" t="s">
        <v>581</v>
      </c>
      <c r="B48" s="44">
        <v>3</v>
      </c>
      <c r="C48" s="44">
        <v>4</v>
      </c>
      <c r="D48" s="100"/>
      <c r="E48" s="94">
        <f t="shared" si="1"/>
        <v>7</v>
      </c>
      <c r="F48" s="178"/>
    </row>
    <row r="49" spans="1:6" outlineLevel="1" x14ac:dyDescent="0.3">
      <c r="A49" s="31" t="s">
        <v>582</v>
      </c>
      <c r="B49" s="44">
        <v>15</v>
      </c>
      <c r="C49" s="44">
        <v>14</v>
      </c>
      <c r="D49" s="100"/>
      <c r="E49" s="94">
        <f t="shared" si="1"/>
        <v>29</v>
      </c>
      <c r="F49" s="178"/>
    </row>
    <row r="50" spans="1:6" outlineLevel="1" x14ac:dyDescent="0.3">
      <c r="A50" s="31" t="s">
        <v>583</v>
      </c>
      <c r="B50" s="44">
        <v>4</v>
      </c>
      <c r="C50" s="44">
        <v>9</v>
      </c>
      <c r="D50" s="100"/>
      <c r="E50" s="94">
        <f t="shared" si="1"/>
        <v>13</v>
      </c>
      <c r="F50" s="14"/>
    </row>
    <row r="51" spans="1:6" outlineLevel="1" collapsed="1" x14ac:dyDescent="0.3">
      <c r="A51" s="31" t="s">
        <v>584</v>
      </c>
      <c r="B51" s="44">
        <v>0</v>
      </c>
      <c r="C51" s="44">
        <v>0</v>
      </c>
      <c r="D51" s="100"/>
      <c r="E51" s="94">
        <f t="shared" si="1"/>
        <v>0</v>
      </c>
      <c r="F51" s="178"/>
    </row>
    <row r="52" spans="1:6" outlineLevel="1" x14ac:dyDescent="0.3">
      <c r="A52" s="31" t="s">
        <v>585</v>
      </c>
      <c r="B52" s="44">
        <v>5</v>
      </c>
      <c r="C52" s="44">
        <v>4</v>
      </c>
      <c r="D52" s="100"/>
      <c r="E52" s="44">
        <f t="shared" si="1"/>
        <v>9</v>
      </c>
      <c r="F52" s="14"/>
    </row>
    <row r="53" spans="1:6" x14ac:dyDescent="0.3">
      <c r="A53" s="43" t="s">
        <v>230</v>
      </c>
      <c r="B53" s="52"/>
      <c r="C53" s="52"/>
      <c r="D53" s="99"/>
      <c r="E53" s="52"/>
      <c r="F53" s="175"/>
    </row>
    <row r="54" spans="1:6" outlineLevel="1" x14ac:dyDescent="0.3">
      <c r="A54" s="31" t="s">
        <v>586</v>
      </c>
      <c r="B54" s="44">
        <v>1</v>
      </c>
      <c r="C54" s="44">
        <v>1</v>
      </c>
      <c r="D54" s="100"/>
      <c r="E54" s="94">
        <v>2</v>
      </c>
      <c r="F54" s="178" t="s">
        <v>587</v>
      </c>
    </row>
    <row r="55" spans="1:6" x14ac:dyDescent="0.3">
      <c r="A55" s="43" t="s">
        <v>233</v>
      </c>
      <c r="B55" s="52"/>
      <c r="C55" s="52"/>
      <c r="D55" s="99"/>
      <c r="E55" s="52"/>
      <c r="F55" s="175"/>
    </row>
    <row r="56" spans="1:6" outlineLevel="1" x14ac:dyDescent="0.3">
      <c r="A56" s="31" t="s">
        <v>588</v>
      </c>
      <c r="B56" s="44">
        <v>0</v>
      </c>
      <c r="C56" s="44">
        <v>0</v>
      </c>
      <c r="D56" s="100"/>
      <c r="E56" s="94">
        <v>0</v>
      </c>
      <c r="F56" s="178" t="s">
        <v>587</v>
      </c>
    </row>
    <row r="57" spans="1:6" outlineLevel="1" x14ac:dyDescent="0.3">
      <c r="A57" s="31" t="s">
        <v>589</v>
      </c>
      <c r="B57" s="44">
        <v>1</v>
      </c>
      <c r="C57" s="44">
        <v>1</v>
      </c>
      <c r="D57" s="100"/>
      <c r="E57" s="94">
        <v>2</v>
      </c>
      <c r="F57" s="178" t="s">
        <v>587</v>
      </c>
    </row>
    <row r="58" spans="1:6" outlineLevel="1" x14ac:dyDescent="0.3">
      <c r="A58" s="31" t="s">
        <v>590</v>
      </c>
      <c r="B58" s="44">
        <v>94</v>
      </c>
      <c r="C58" s="44">
        <v>94</v>
      </c>
      <c r="D58" s="100"/>
      <c r="E58" s="94">
        <f>SUM(B58:C58)</f>
        <v>188</v>
      </c>
      <c r="F58" s="178" t="s">
        <v>587</v>
      </c>
    </row>
    <row r="59" spans="1:6" x14ac:dyDescent="0.3">
      <c r="A59" s="43" t="s">
        <v>237</v>
      </c>
      <c r="B59" s="52"/>
      <c r="C59" s="52"/>
      <c r="D59" s="99"/>
      <c r="E59" s="52"/>
      <c r="F59" s="175"/>
    </row>
    <row r="60" spans="1:6" ht="21" customHeight="1" outlineLevel="1" x14ac:dyDescent="0.3">
      <c r="A60" s="31" t="s">
        <v>591</v>
      </c>
      <c r="B60" s="42" t="s">
        <v>541</v>
      </c>
      <c r="C60" s="44" t="s">
        <v>541</v>
      </c>
      <c r="D60" s="100"/>
      <c r="E60" s="44">
        <v>260</v>
      </c>
      <c r="F60" s="14" t="s">
        <v>592</v>
      </c>
    </row>
    <row r="61" spans="1:6" ht="23.55" customHeight="1" outlineLevel="1" x14ac:dyDescent="0.3">
      <c r="A61" s="31" t="s">
        <v>593</v>
      </c>
      <c r="B61" s="94" t="s">
        <v>541</v>
      </c>
      <c r="C61" s="44" t="s">
        <v>541</v>
      </c>
      <c r="D61" s="100"/>
      <c r="E61" s="94">
        <v>11438</v>
      </c>
      <c r="F61" s="14" t="s">
        <v>592</v>
      </c>
    </row>
    <row r="62" spans="1:6" x14ac:dyDescent="0.3">
      <c r="A62" s="43" t="s">
        <v>594</v>
      </c>
      <c r="B62" s="52"/>
      <c r="C62" s="52"/>
      <c r="D62" s="99"/>
      <c r="E62" s="52"/>
      <c r="F62" s="175"/>
    </row>
    <row r="63" spans="1:6" outlineLevel="1" x14ac:dyDescent="0.3">
      <c r="A63" s="31" t="s">
        <v>595</v>
      </c>
      <c r="B63" s="44" t="s">
        <v>541</v>
      </c>
      <c r="C63" s="44" t="s">
        <v>541</v>
      </c>
      <c r="D63" s="100"/>
      <c r="E63" s="44">
        <v>1</v>
      </c>
      <c r="F63" s="178" t="s">
        <v>596</v>
      </c>
    </row>
    <row r="64" spans="1:6" outlineLevel="1" x14ac:dyDescent="0.3">
      <c r="A64" s="31" t="s">
        <v>597</v>
      </c>
      <c r="B64" s="44" t="s">
        <v>541</v>
      </c>
      <c r="C64" s="44" t="s">
        <v>541</v>
      </c>
      <c r="D64" s="100"/>
      <c r="E64" s="44">
        <v>1</v>
      </c>
      <c r="F64" s="178" t="s">
        <v>598</v>
      </c>
    </row>
    <row r="65" spans="1:6" outlineLevel="1" x14ac:dyDescent="0.3">
      <c r="A65" s="31" t="s">
        <v>599</v>
      </c>
      <c r="B65" s="44" t="s">
        <v>541</v>
      </c>
      <c r="C65" s="44" t="s">
        <v>541</v>
      </c>
      <c r="D65" s="100"/>
      <c r="E65" s="44">
        <v>134</v>
      </c>
      <c r="F65" s="14" t="s">
        <v>600</v>
      </c>
    </row>
    <row r="66" spans="1:6" ht="31.2" outlineLevel="1" x14ac:dyDescent="0.3">
      <c r="A66" s="31" t="s">
        <v>601</v>
      </c>
      <c r="B66" s="44" t="s">
        <v>541</v>
      </c>
      <c r="C66" s="44" t="s">
        <v>541</v>
      </c>
      <c r="D66" s="100"/>
      <c r="E66" s="44">
        <v>59</v>
      </c>
      <c r="F66" s="14" t="s">
        <v>602</v>
      </c>
    </row>
    <row r="67" spans="1:6" ht="31.2" outlineLevel="1" x14ac:dyDescent="0.3">
      <c r="A67" s="31" t="s">
        <v>603</v>
      </c>
      <c r="B67" s="44" t="s">
        <v>541</v>
      </c>
      <c r="C67" s="44" t="s">
        <v>541</v>
      </c>
      <c r="D67" s="100"/>
      <c r="E67" s="44">
        <v>8</v>
      </c>
      <c r="F67" s="14" t="s">
        <v>604</v>
      </c>
    </row>
    <row r="68" spans="1:6" x14ac:dyDescent="0.3">
      <c r="A68" s="43" t="s">
        <v>247</v>
      </c>
      <c r="B68" s="52"/>
      <c r="C68" s="52"/>
      <c r="D68" s="99"/>
      <c r="E68" s="52"/>
      <c r="F68" s="175"/>
    </row>
    <row r="69" spans="1:6" x14ac:dyDescent="0.3">
      <c r="A69" s="43" t="s">
        <v>248</v>
      </c>
      <c r="B69" s="52"/>
      <c r="C69" s="52"/>
      <c r="D69" s="99"/>
      <c r="E69" s="52"/>
      <c r="F69" s="175"/>
    </row>
    <row r="70" spans="1:6" ht="62.4" outlineLevel="1" x14ac:dyDescent="0.3">
      <c r="A70" s="31" t="s">
        <v>605</v>
      </c>
      <c r="B70" s="225">
        <v>3912</v>
      </c>
      <c r="C70" s="225">
        <v>1168</v>
      </c>
      <c r="D70" s="223"/>
      <c r="E70" s="224">
        <f>SUM(B70:C70)</f>
        <v>5080</v>
      </c>
      <c r="F70" s="14" t="s">
        <v>1039</v>
      </c>
    </row>
    <row r="71" spans="1:6" ht="46.8" outlineLevel="1" collapsed="1" x14ac:dyDescent="0.3">
      <c r="A71" s="31" t="s">
        <v>606</v>
      </c>
      <c r="B71" s="44">
        <v>324</v>
      </c>
      <c r="C71" s="44">
        <v>127</v>
      </c>
      <c r="D71" s="100"/>
      <c r="E71" s="94">
        <f>SUM(B71:C71)</f>
        <v>451</v>
      </c>
      <c r="F71" s="14" t="s">
        <v>1040</v>
      </c>
    </row>
    <row r="72" spans="1:6" ht="31.2" outlineLevel="1" x14ac:dyDescent="0.3">
      <c r="A72" s="31" t="s">
        <v>607</v>
      </c>
      <c r="B72" s="44">
        <v>319</v>
      </c>
      <c r="C72" s="44">
        <v>126</v>
      </c>
      <c r="D72" s="100"/>
      <c r="E72" s="94">
        <f>SUM(B72:C72)</f>
        <v>445</v>
      </c>
      <c r="F72" s="14" t="s">
        <v>549</v>
      </c>
    </row>
    <row r="73" spans="1:6" ht="62.4" outlineLevel="1" collapsed="1" x14ac:dyDescent="0.3">
      <c r="A73" s="31" t="s">
        <v>608</v>
      </c>
      <c r="B73" s="44">
        <v>17</v>
      </c>
      <c r="C73" s="44">
        <v>3</v>
      </c>
      <c r="D73" s="100"/>
      <c r="E73" s="94">
        <f>SUM(B73:C73)</f>
        <v>20</v>
      </c>
      <c r="F73" s="14" t="s">
        <v>1041</v>
      </c>
    </row>
    <row r="74" spans="1:6" ht="46.8" outlineLevel="1" x14ac:dyDescent="0.3">
      <c r="A74" s="31" t="s">
        <v>609</v>
      </c>
      <c r="B74" s="44">
        <v>1</v>
      </c>
      <c r="C74" s="44">
        <v>0</v>
      </c>
      <c r="D74" s="100"/>
      <c r="E74" s="94">
        <f>SUM(B74:C74)</f>
        <v>1</v>
      </c>
      <c r="F74" s="14" t="s">
        <v>1042</v>
      </c>
    </row>
    <row r="75" spans="1:6" x14ac:dyDescent="0.3">
      <c r="A75" s="43" t="s">
        <v>258</v>
      </c>
      <c r="B75" s="52"/>
      <c r="C75" s="52"/>
      <c r="D75" s="99"/>
      <c r="E75" s="52"/>
      <c r="F75" s="175"/>
    </row>
    <row r="76" spans="1:6" outlineLevel="1" x14ac:dyDescent="0.3">
      <c r="A76" s="31" t="s">
        <v>610</v>
      </c>
      <c r="B76" s="44">
        <v>103</v>
      </c>
      <c r="C76" s="44">
        <v>39</v>
      </c>
      <c r="D76" s="100"/>
      <c r="E76" s="94">
        <f>SUM(B76:C76)</f>
        <v>142</v>
      </c>
      <c r="F76" s="178"/>
    </row>
    <row r="77" spans="1:6" outlineLevel="1" x14ac:dyDescent="0.3">
      <c r="A77" s="31" t="s">
        <v>611</v>
      </c>
      <c r="B77" s="44">
        <v>87</v>
      </c>
      <c r="C77" s="44">
        <v>36</v>
      </c>
      <c r="D77" s="100"/>
      <c r="E77" s="94">
        <f>SUM(B77:C77)</f>
        <v>123</v>
      </c>
      <c r="F77" s="178"/>
    </row>
    <row r="78" spans="1:6" x14ac:dyDescent="0.3">
      <c r="A78" s="43" t="s">
        <v>261</v>
      </c>
      <c r="B78" s="52"/>
      <c r="C78" s="52"/>
      <c r="D78" s="99"/>
      <c r="E78" s="52"/>
      <c r="F78" s="175"/>
    </row>
    <row r="79" spans="1:6" outlineLevel="1" x14ac:dyDescent="0.3">
      <c r="A79" s="31" t="s">
        <v>612</v>
      </c>
      <c r="B79" s="44">
        <v>0</v>
      </c>
      <c r="C79" s="44">
        <f>0</f>
        <v>0</v>
      </c>
      <c r="D79" s="100"/>
      <c r="E79" s="94">
        <f t="shared" ref="E79:E87" si="2">SUM(B79:C79)</f>
        <v>0</v>
      </c>
      <c r="F79" s="14"/>
    </row>
    <row r="80" spans="1:6" outlineLevel="1" x14ac:dyDescent="0.3">
      <c r="A80" s="31" t="s">
        <v>613</v>
      </c>
      <c r="B80" s="44">
        <v>0</v>
      </c>
      <c r="C80" s="44">
        <f>0</f>
        <v>0</v>
      </c>
      <c r="D80" s="100"/>
      <c r="E80" s="94">
        <f t="shared" si="2"/>
        <v>0</v>
      </c>
      <c r="F80" s="14"/>
    </row>
    <row r="81" spans="1:6" outlineLevel="1" x14ac:dyDescent="0.3">
      <c r="A81" s="31" t="s">
        <v>614</v>
      </c>
      <c r="B81" s="44">
        <v>0</v>
      </c>
      <c r="C81" s="44">
        <f>0</f>
        <v>0</v>
      </c>
      <c r="D81" s="100"/>
      <c r="E81" s="94">
        <f t="shared" si="2"/>
        <v>0</v>
      </c>
      <c r="F81" s="14"/>
    </row>
    <row r="82" spans="1:6" outlineLevel="1" x14ac:dyDescent="0.3">
      <c r="A82" s="31" t="s">
        <v>615</v>
      </c>
      <c r="B82" s="44">
        <v>0</v>
      </c>
      <c r="C82" s="44">
        <v>0</v>
      </c>
      <c r="D82" s="100"/>
      <c r="E82" s="94">
        <f t="shared" si="2"/>
        <v>0</v>
      </c>
      <c r="F82" s="14"/>
    </row>
    <row r="83" spans="1:6" ht="62.4" outlineLevel="1" collapsed="1" x14ac:dyDescent="0.3">
      <c r="A83" s="31" t="s">
        <v>616</v>
      </c>
      <c r="B83" s="44">
        <f>1+8</f>
        <v>9</v>
      </c>
      <c r="C83" s="44">
        <f>11+290</f>
        <v>301</v>
      </c>
      <c r="D83" s="100"/>
      <c r="E83" s="94">
        <f t="shared" si="2"/>
        <v>310</v>
      </c>
      <c r="F83" s="14" t="s">
        <v>1043</v>
      </c>
    </row>
    <row r="84" spans="1:6" ht="127.05" customHeight="1" outlineLevel="1" x14ac:dyDescent="0.3">
      <c r="A84" s="31" t="s">
        <v>617</v>
      </c>
      <c r="B84" s="44">
        <f>1+8</f>
        <v>9</v>
      </c>
      <c r="C84" s="222">
        <v>4</v>
      </c>
      <c r="D84" s="223"/>
      <c r="E84" s="224">
        <f t="shared" si="2"/>
        <v>13</v>
      </c>
      <c r="F84" s="14" t="s">
        <v>1044</v>
      </c>
    </row>
    <row r="85" spans="1:6" ht="62.4" outlineLevel="1" x14ac:dyDescent="0.3">
      <c r="A85" s="31" t="s">
        <v>618</v>
      </c>
      <c r="B85" s="44">
        <f>1+9</f>
        <v>10</v>
      </c>
      <c r="C85" s="44">
        <f>0+0+4</f>
        <v>4</v>
      </c>
      <c r="D85" s="100"/>
      <c r="E85" s="94">
        <f t="shared" si="2"/>
        <v>14</v>
      </c>
      <c r="F85" s="14" t="s">
        <v>1045</v>
      </c>
    </row>
    <row r="86" spans="1:6" ht="62.4" outlineLevel="1" x14ac:dyDescent="0.3">
      <c r="A86" s="31" t="s">
        <v>619</v>
      </c>
      <c r="B86" s="44">
        <f>0+0+5</f>
        <v>5</v>
      </c>
      <c r="C86" s="44">
        <v>0</v>
      </c>
      <c r="D86" s="100"/>
      <c r="E86" s="94">
        <f t="shared" si="2"/>
        <v>5</v>
      </c>
      <c r="F86" s="14" t="s">
        <v>1045</v>
      </c>
    </row>
    <row r="87" spans="1:6" ht="46.8" outlineLevel="1" collapsed="1" x14ac:dyDescent="0.3">
      <c r="A87" s="31" t="s">
        <v>620</v>
      </c>
      <c r="B87" s="44">
        <v>17</v>
      </c>
      <c r="C87" s="44">
        <v>3</v>
      </c>
      <c r="D87" s="100"/>
      <c r="E87" s="94">
        <f t="shared" si="2"/>
        <v>20</v>
      </c>
      <c r="F87" s="14" t="s">
        <v>1046</v>
      </c>
    </row>
    <row r="88" spans="1:6" x14ac:dyDescent="0.3">
      <c r="A88" s="43" t="s">
        <v>274</v>
      </c>
      <c r="B88" s="52"/>
      <c r="C88" s="53"/>
      <c r="D88" s="99"/>
      <c r="E88" s="52"/>
      <c r="F88" s="175"/>
    </row>
    <row r="89" spans="1:6" outlineLevel="1" x14ac:dyDescent="0.3">
      <c r="A89" s="31" t="s">
        <v>621</v>
      </c>
      <c r="B89" s="44">
        <v>0</v>
      </c>
      <c r="C89" s="44">
        <v>0</v>
      </c>
      <c r="D89" s="100"/>
      <c r="E89" s="94">
        <f>SUM(B89:C89)</f>
        <v>0</v>
      </c>
      <c r="F89" s="14"/>
    </row>
    <row r="90" spans="1:6" outlineLevel="1" x14ac:dyDescent="0.3">
      <c r="A90" s="31" t="s">
        <v>622</v>
      </c>
      <c r="B90" s="44">
        <v>0</v>
      </c>
      <c r="C90" s="44">
        <v>0</v>
      </c>
      <c r="D90" s="100"/>
      <c r="E90" s="94">
        <f>SUM(B90:C90)</f>
        <v>0</v>
      </c>
      <c r="F90" s="178"/>
    </row>
    <row r="91" spans="1:6" collapsed="1" x14ac:dyDescent="0.3">
      <c r="A91" s="43" t="s">
        <v>277</v>
      </c>
      <c r="B91" s="52"/>
      <c r="C91" s="52"/>
      <c r="D91" s="99"/>
      <c r="E91" s="52"/>
      <c r="F91" s="175"/>
    </row>
    <row r="92" spans="1:6" x14ac:dyDescent="0.3">
      <c r="A92" s="43" t="s">
        <v>278</v>
      </c>
      <c r="B92" s="52"/>
      <c r="C92" s="52"/>
      <c r="D92" s="99"/>
      <c r="E92" s="52"/>
      <c r="F92" s="175"/>
    </row>
    <row r="93" spans="1:6" ht="31.2" outlineLevel="1" x14ac:dyDescent="0.3">
      <c r="A93" s="31" t="s">
        <v>623</v>
      </c>
      <c r="B93" s="44">
        <v>3.55</v>
      </c>
      <c r="C93" s="44">
        <v>4.3499999999999996</v>
      </c>
      <c r="D93" s="100"/>
      <c r="E93" s="44">
        <f>AVERAGE(B93:C93)</f>
        <v>3.9499999999999997</v>
      </c>
      <c r="F93" s="14" t="s">
        <v>1047</v>
      </c>
    </row>
    <row r="94" spans="1:6" ht="31.2" outlineLevel="1" x14ac:dyDescent="0.3">
      <c r="A94" s="31" t="s">
        <v>624</v>
      </c>
      <c r="B94" s="44">
        <v>2.5299999999999998</v>
      </c>
      <c r="C94" s="44">
        <v>15.37</v>
      </c>
      <c r="D94" s="100"/>
      <c r="E94" s="44">
        <f>AVERAGE(B94:C94)</f>
        <v>8.9499999999999993</v>
      </c>
      <c r="F94" s="14" t="s">
        <v>1048</v>
      </c>
    </row>
    <row r="95" spans="1:6" ht="46.8" outlineLevel="1" x14ac:dyDescent="0.3">
      <c r="A95" s="31" t="s">
        <v>625</v>
      </c>
      <c r="B95" s="44">
        <v>3.5</v>
      </c>
      <c r="C95" s="44">
        <v>2.5499999999999998</v>
      </c>
      <c r="D95" s="100"/>
      <c r="E95" s="138">
        <f>AVERAGE(B95:C95)</f>
        <v>3.0249999999999999</v>
      </c>
      <c r="F95" s="14" t="s">
        <v>1049</v>
      </c>
    </row>
    <row r="96" spans="1:6" ht="46.8" outlineLevel="1" x14ac:dyDescent="0.3">
      <c r="A96" s="31" t="s">
        <v>626</v>
      </c>
      <c r="B96" s="44">
        <v>149</v>
      </c>
      <c r="C96" s="44">
        <v>325</v>
      </c>
      <c r="D96" s="100"/>
      <c r="E96" s="94">
        <f>SUM(B96:C96)</f>
        <v>474</v>
      </c>
      <c r="F96" s="14" t="s">
        <v>627</v>
      </c>
    </row>
    <row r="97" spans="1:6" outlineLevel="1" x14ac:dyDescent="0.3">
      <c r="A97" s="31" t="s">
        <v>628</v>
      </c>
      <c r="B97" s="44">
        <v>0</v>
      </c>
      <c r="C97" s="44">
        <v>0</v>
      </c>
      <c r="D97" s="100"/>
      <c r="E97" s="94">
        <f>SUM(B97:C97)</f>
        <v>0</v>
      </c>
      <c r="F97" s="178"/>
    </row>
    <row r="98" spans="1:6" x14ac:dyDescent="0.3">
      <c r="A98" s="43" t="s">
        <v>286</v>
      </c>
      <c r="B98" s="52"/>
      <c r="C98" s="52"/>
      <c r="D98" s="99"/>
      <c r="E98" s="52"/>
      <c r="F98" s="175"/>
    </row>
    <row r="99" spans="1:6" outlineLevel="1" x14ac:dyDescent="0.3">
      <c r="A99" s="31" t="s">
        <v>629</v>
      </c>
      <c r="B99" s="94">
        <v>2276</v>
      </c>
      <c r="C99" s="94">
        <v>2288</v>
      </c>
      <c r="D99" s="100"/>
      <c r="E99" s="94" t="s">
        <v>541</v>
      </c>
      <c r="F99" s="178"/>
    </row>
    <row r="100" spans="1:6" ht="31.2" outlineLevel="1" x14ac:dyDescent="0.3">
      <c r="A100" s="31" t="s">
        <v>630</v>
      </c>
      <c r="B100" s="44" t="s">
        <v>541</v>
      </c>
      <c r="C100" s="44" t="s">
        <v>541</v>
      </c>
      <c r="D100" s="100"/>
      <c r="E100" s="44">
        <v>5</v>
      </c>
      <c r="F100" s="14" t="s">
        <v>1050</v>
      </c>
    </row>
    <row r="101" spans="1:6" ht="31.2" outlineLevel="1" x14ac:dyDescent="0.3">
      <c r="A101" s="39" t="s">
        <v>631</v>
      </c>
      <c r="B101" s="44">
        <v>0</v>
      </c>
      <c r="C101" s="44">
        <v>0</v>
      </c>
      <c r="D101" s="100"/>
      <c r="E101" s="44">
        <v>0</v>
      </c>
      <c r="F101" s="178"/>
    </row>
    <row r="102" spans="1:6" outlineLevel="1" collapsed="1" x14ac:dyDescent="0.3">
      <c r="A102" s="31" t="s">
        <v>632</v>
      </c>
      <c r="B102" s="44">
        <v>0</v>
      </c>
      <c r="C102" s="44">
        <v>0</v>
      </c>
      <c r="D102" s="100"/>
      <c r="E102" s="44">
        <v>0</v>
      </c>
      <c r="F102" s="178"/>
    </row>
    <row r="103" spans="1:6" x14ac:dyDescent="0.3">
      <c r="A103" s="43" t="s">
        <v>292</v>
      </c>
      <c r="B103" s="52"/>
      <c r="C103" s="52"/>
      <c r="D103" s="99"/>
      <c r="E103" s="52"/>
      <c r="F103" s="175"/>
    </row>
    <row r="104" spans="1:6" x14ac:dyDescent="0.3">
      <c r="A104" s="43" t="s">
        <v>293</v>
      </c>
      <c r="B104" s="52"/>
      <c r="C104" s="52"/>
      <c r="D104" s="99"/>
      <c r="E104" s="52"/>
      <c r="F104" s="175"/>
    </row>
    <row r="105" spans="1:6" ht="31.2" outlineLevel="1" x14ac:dyDescent="0.3">
      <c r="A105" s="31" t="s">
        <v>633</v>
      </c>
      <c r="B105" s="44">
        <v>5</v>
      </c>
      <c r="C105" s="44">
        <v>5</v>
      </c>
      <c r="D105" s="145"/>
      <c r="E105" s="44">
        <v>6</v>
      </c>
      <c r="F105" s="14" t="s">
        <v>634</v>
      </c>
    </row>
    <row r="106" spans="1:6" x14ac:dyDescent="0.3">
      <c r="A106" s="43" t="s">
        <v>297</v>
      </c>
      <c r="B106" s="52"/>
      <c r="C106" s="52"/>
      <c r="D106" s="99"/>
      <c r="E106" s="52"/>
      <c r="F106" s="175"/>
    </row>
    <row r="107" spans="1:6" outlineLevel="1" collapsed="1" x14ac:dyDescent="0.3">
      <c r="A107" s="31" t="s">
        <v>635</v>
      </c>
      <c r="B107" s="44">
        <v>783</v>
      </c>
      <c r="C107" s="44">
        <v>638</v>
      </c>
      <c r="D107" s="100"/>
      <c r="E107" s="94">
        <f>SUM(B107:C107)</f>
        <v>1421</v>
      </c>
      <c r="F107" s="178" t="s">
        <v>636</v>
      </c>
    </row>
    <row r="108" spans="1:6" outlineLevel="1" x14ac:dyDescent="0.3">
      <c r="A108" s="31" t="s">
        <v>637</v>
      </c>
      <c r="B108" s="44">
        <v>19</v>
      </c>
      <c r="C108" s="44">
        <v>11</v>
      </c>
      <c r="D108" s="100"/>
      <c r="E108" s="95">
        <f>(B108*B107+C108*C107)/SUM(B107:C107)</f>
        <v>15.408163265306122</v>
      </c>
      <c r="F108" s="178"/>
    </row>
    <row r="109" spans="1:6" outlineLevel="1" x14ac:dyDescent="0.3">
      <c r="A109" s="31" t="s">
        <v>638</v>
      </c>
      <c r="B109" s="51">
        <v>4841</v>
      </c>
      <c r="C109" s="51">
        <v>1495</v>
      </c>
      <c r="D109" s="100"/>
      <c r="E109" s="94">
        <f>SUM(B109:C109)</f>
        <v>6336</v>
      </c>
      <c r="F109" s="178"/>
    </row>
    <row r="110" spans="1:6" ht="15" customHeight="1" outlineLevel="1" collapsed="1" x14ac:dyDescent="0.3">
      <c r="A110" s="31" t="s">
        <v>639</v>
      </c>
      <c r="B110" s="44" t="s">
        <v>640</v>
      </c>
      <c r="C110" s="44" t="s">
        <v>640</v>
      </c>
      <c r="D110" s="100"/>
      <c r="E110" s="44" t="s">
        <v>640</v>
      </c>
      <c r="F110" s="14" t="s">
        <v>641</v>
      </c>
    </row>
    <row r="111" spans="1:6" x14ac:dyDescent="0.3">
      <c r="A111" s="43" t="s">
        <v>305</v>
      </c>
      <c r="B111" s="52"/>
      <c r="C111" s="52"/>
      <c r="D111" s="99"/>
      <c r="E111" s="52"/>
      <c r="F111" s="175"/>
    </row>
    <row r="112" spans="1:6" outlineLevel="1" x14ac:dyDescent="0.3">
      <c r="A112" s="31" t="s">
        <v>642</v>
      </c>
      <c r="B112" s="51">
        <v>106065</v>
      </c>
      <c r="C112" s="51">
        <v>70340</v>
      </c>
      <c r="D112" s="100"/>
      <c r="E112" s="94">
        <f>SUM(B112:C112)</f>
        <v>176405</v>
      </c>
      <c r="F112" s="178"/>
    </row>
    <row r="113" spans="1:6" outlineLevel="1" x14ac:dyDescent="0.3">
      <c r="A113" s="31" t="s">
        <v>643</v>
      </c>
      <c r="B113" s="51">
        <v>1492821</v>
      </c>
      <c r="C113" s="51">
        <v>1250450</v>
      </c>
      <c r="D113" s="100"/>
      <c r="E113" s="94">
        <f>SUM(B113:C113)</f>
        <v>2743271</v>
      </c>
      <c r="F113" s="178"/>
    </row>
    <row r="114" spans="1:6" outlineLevel="1" x14ac:dyDescent="0.3">
      <c r="A114" s="31" t="s">
        <v>644</v>
      </c>
      <c r="B114" s="51">
        <v>320155</v>
      </c>
      <c r="C114" s="51">
        <v>190645</v>
      </c>
      <c r="D114" s="100"/>
      <c r="E114" s="94">
        <f>SUM(B114:C114)</f>
        <v>510800</v>
      </c>
      <c r="F114" s="178"/>
    </row>
    <row r="115" spans="1:6" x14ac:dyDescent="0.3">
      <c r="A115" s="43" t="s">
        <v>309</v>
      </c>
      <c r="B115" s="52"/>
      <c r="C115" s="52"/>
      <c r="D115" s="99"/>
      <c r="E115" s="52"/>
      <c r="F115" s="175"/>
    </row>
    <row r="116" spans="1:6" outlineLevel="1" x14ac:dyDescent="0.3">
      <c r="A116" s="31" t="s">
        <v>645</v>
      </c>
      <c r="B116" s="51">
        <v>66</v>
      </c>
      <c r="C116" s="51">
        <v>73</v>
      </c>
      <c r="D116" s="100"/>
      <c r="E116" s="44">
        <v>139</v>
      </c>
      <c r="F116" s="178"/>
    </row>
    <row r="117" spans="1:6" outlineLevel="1" x14ac:dyDescent="0.3">
      <c r="A117" s="31" t="s">
        <v>646</v>
      </c>
      <c r="B117" s="51">
        <v>613</v>
      </c>
      <c r="C117" s="51">
        <v>509</v>
      </c>
      <c r="D117" s="100"/>
      <c r="E117" s="94">
        <v>1122</v>
      </c>
      <c r="F117" s="178"/>
    </row>
    <row r="118" spans="1:6" collapsed="1" x14ac:dyDescent="0.3">
      <c r="A118" s="43" t="s">
        <v>647</v>
      </c>
      <c r="B118" s="52"/>
      <c r="C118" s="52"/>
      <c r="D118" s="99"/>
      <c r="E118" s="52"/>
      <c r="F118" s="175"/>
    </row>
    <row r="119" spans="1:6" x14ac:dyDescent="0.3">
      <c r="A119" s="43" t="s">
        <v>648</v>
      </c>
      <c r="B119" s="52"/>
      <c r="C119" s="52"/>
      <c r="D119" s="99"/>
      <c r="E119" s="52"/>
      <c r="F119" s="175"/>
    </row>
    <row r="120" spans="1:6" outlineLevel="1" x14ac:dyDescent="0.3">
      <c r="A120" s="31" t="s">
        <v>649</v>
      </c>
      <c r="B120" s="44" t="s">
        <v>541</v>
      </c>
      <c r="C120" s="44" t="s">
        <v>541</v>
      </c>
      <c r="D120" s="100"/>
      <c r="E120" s="44" t="s">
        <v>650</v>
      </c>
      <c r="F120" s="178"/>
    </row>
    <row r="121" spans="1:6" outlineLevel="1" x14ac:dyDescent="0.3">
      <c r="A121" s="31" t="s">
        <v>651</v>
      </c>
      <c r="B121" s="44" t="s">
        <v>541</v>
      </c>
      <c r="C121" s="44" t="s">
        <v>541</v>
      </c>
      <c r="D121" s="100"/>
      <c r="E121" s="44">
        <v>2</v>
      </c>
      <c r="F121" s="178"/>
    </row>
    <row r="122" spans="1:6" ht="31.2" outlineLevel="1" x14ac:dyDescent="0.3">
      <c r="A122" s="31" t="s">
        <v>652</v>
      </c>
      <c r="B122" s="44" t="s">
        <v>541</v>
      </c>
      <c r="C122" s="44" t="s">
        <v>541</v>
      </c>
      <c r="D122" s="100"/>
      <c r="E122" s="94">
        <v>1652</v>
      </c>
      <c r="F122" s="14" t="s">
        <v>1028</v>
      </c>
    </row>
    <row r="123" spans="1:6" outlineLevel="1" x14ac:dyDescent="0.3">
      <c r="A123" s="31" t="s">
        <v>653</v>
      </c>
      <c r="B123" s="44" t="s">
        <v>541</v>
      </c>
      <c r="C123" s="44" t="s">
        <v>541</v>
      </c>
      <c r="D123" s="100"/>
      <c r="E123" s="44" t="s">
        <v>654</v>
      </c>
      <c r="F123" s="14"/>
    </row>
    <row r="124" spans="1:6" outlineLevel="1" x14ac:dyDescent="0.3">
      <c r="A124" s="31" t="s">
        <v>655</v>
      </c>
      <c r="B124" s="44" t="s">
        <v>541</v>
      </c>
      <c r="C124" s="44" t="s">
        <v>541</v>
      </c>
      <c r="D124" s="100"/>
      <c r="E124" s="44">
        <v>2</v>
      </c>
      <c r="F124" s="14"/>
    </row>
    <row r="125" spans="1:6" ht="31.2" outlineLevel="1" x14ac:dyDescent="0.3">
      <c r="A125" s="31" t="s">
        <v>656</v>
      </c>
      <c r="B125" s="44" t="s">
        <v>541</v>
      </c>
      <c r="C125" s="44" t="s">
        <v>541</v>
      </c>
      <c r="D125" s="100"/>
      <c r="E125" s="44">
        <v>574</v>
      </c>
      <c r="F125" s="14" t="s">
        <v>1028</v>
      </c>
    </row>
    <row r="126" spans="1:6" outlineLevel="1" x14ac:dyDescent="0.3">
      <c r="A126" s="31" t="s">
        <v>657</v>
      </c>
      <c r="B126" s="44" t="s">
        <v>541</v>
      </c>
      <c r="C126" s="44" t="s">
        <v>541</v>
      </c>
      <c r="D126" s="100"/>
      <c r="E126" s="44" t="s">
        <v>658</v>
      </c>
      <c r="F126" s="14"/>
    </row>
    <row r="127" spans="1:6" outlineLevel="1" collapsed="1" x14ac:dyDescent="0.3">
      <c r="A127" s="31" t="s">
        <v>659</v>
      </c>
      <c r="B127" s="44" t="s">
        <v>541</v>
      </c>
      <c r="C127" s="44" t="s">
        <v>541</v>
      </c>
      <c r="D127" s="100"/>
      <c r="E127" s="44">
        <v>2</v>
      </c>
      <c r="F127" s="14"/>
    </row>
    <row r="128" spans="1:6" ht="31.2" outlineLevel="1" x14ac:dyDescent="0.3">
      <c r="A128" s="31" t="s">
        <v>660</v>
      </c>
      <c r="B128" s="44" t="s">
        <v>541</v>
      </c>
      <c r="C128" s="44" t="s">
        <v>541</v>
      </c>
      <c r="D128" s="100"/>
      <c r="E128" s="44">
        <v>100</v>
      </c>
      <c r="F128" s="14" t="s">
        <v>1028</v>
      </c>
    </row>
    <row r="129" spans="1:6" x14ac:dyDescent="0.3">
      <c r="A129" s="43" t="s">
        <v>661</v>
      </c>
      <c r="B129" s="52"/>
      <c r="C129" s="52"/>
      <c r="D129" s="99"/>
      <c r="E129" s="52"/>
      <c r="F129" s="175"/>
    </row>
    <row r="130" spans="1:6" outlineLevel="1" x14ac:dyDescent="0.3">
      <c r="A130" s="31" t="s">
        <v>662</v>
      </c>
      <c r="B130" s="44" t="s">
        <v>663</v>
      </c>
      <c r="C130" s="44" t="s">
        <v>654</v>
      </c>
      <c r="D130" s="100"/>
      <c r="E130" s="44" t="str">
        <f>B130</f>
        <v>WHITMORE 1101</v>
      </c>
      <c r="F130" s="178"/>
    </row>
    <row r="131" spans="1:6" outlineLevel="1" x14ac:dyDescent="0.3">
      <c r="A131" s="31" t="s">
        <v>664</v>
      </c>
      <c r="B131" s="95">
        <v>33.633333333333297</v>
      </c>
      <c r="C131" s="95">
        <v>17.75</v>
      </c>
      <c r="D131" s="100"/>
      <c r="E131" s="95">
        <f t="shared" ref="E131:E137" si="3">B131</f>
        <v>33.633333333333297</v>
      </c>
      <c r="F131" s="178"/>
    </row>
    <row r="132" spans="1:6" outlineLevel="1" x14ac:dyDescent="0.3">
      <c r="A132" s="31" t="s">
        <v>665</v>
      </c>
      <c r="B132" s="44">
        <v>264</v>
      </c>
      <c r="C132" s="44">
        <v>287</v>
      </c>
      <c r="D132" s="100"/>
      <c r="E132" s="44">
        <v>551</v>
      </c>
      <c r="F132" s="178"/>
    </row>
    <row r="133" spans="1:6" outlineLevel="1" x14ac:dyDescent="0.3">
      <c r="A133" s="31" t="s">
        <v>666</v>
      </c>
      <c r="B133" s="44" t="s">
        <v>667</v>
      </c>
      <c r="C133" s="44" t="s">
        <v>650</v>
      </c>
      <c r="D133" s="100"/>
      <c r="E133" s="44" t="str">
        <f t="shared" si="3"/>
        <v>CEDAR CREEK 1101</v>
      </c>
      <c r="F133" s="178"/>
    </row>
    <row r="134" spans="1:6" outlineLevel="1" collapsed="1" x14ac:dyDescent="0.3">
      <c r="A134" s="31" t="s">
        <v>668</v>
      </c>
      <c r="B134" s="95">
        <v>33.35</v>
      </c>
      <c r="C134" s="95">
        <v>16.45</v>
      </c>
      <c r="D134" s="100"/>
      <c r="E134" s="95">
        <f t="shared" si="3"/>
        <v>33.35</v>
      </c>
      <c r="F134" s="178"/>
    </row>
    <row r="135" spans="1:6" outlineLevel="1" x14ac:dyDescent="0.3">
      <c r="A135" s="31" t="s">
        <v>669</v>
      </c>
      <c r="B135" s="44">
        <v>697</v>
      </c>
      <c r="C135" s="44">
        <v>825</v>
      </c>
      <c r="D135" s="100"/>
      <c r="E135" s="44">
        <v>1522</v>
      </c>
      <c r="F135" s="178"/>
    </row>
    <row r="136" spans="1:6" outlineLevel="1" collapsed="1" x14ac:dyDescent="0.3">
      <c r="A136" s="31" t="s">
        <v>670</v>
      </c>
      <c r="B136" s="44" t="s">
        <v>671</v>
      </c>
      <c r="C136" s="44" t="s">
        <v>672</v>
      </c>
      <c r="D136" s="100"/>
      <c r="E136" s="44" t="str">
        <f t="shared" si="3"/>
        <v>ELK CREEK 1101</v>
      </c>
      <c r="F136" s="178"/>
    </row>
    <row r="137" spans="1:6" outlineLevel="1" x14ac:dyDescent="0.3">
      <c r="A137" s="31" t="s">
        <v>673</v>
      </c>
      <c r="B137" s="95">
        <v>30.3666666666666</v>
      </c>
      <c r="C137" s="95">
        <v>14.883333333333301</v>
      </c>
      <c r="D137" s="100"/>
      <c r="E137" s="95">
        <f t="shared" si="3"/>
        <v>30.3666666666666</v>
      </c>
      <c r="F137" s="178"/>
    </row>
    <row r="138" spans="1:6" outlineLevel="1" x14ac:dyDescent="0.3">
      <c r="A138" s="31" t="s">
        <v>674</v>
      </c>
      <c r="B138" s="44">
        <v>839</v>
      </c>
      <c r="C138" s="44">
        <v>1</v>
      </c>
      <c r="D138" s="100"/>
      <c r="E138" s="44">
        <v>840</v>
      </c>
      <c r="F138" s="178"/>
    </row>
    <row r="139" spans="1:6" x14ac:dyDescent="0.3">
      <c r="A139" s="43" t="s">
        <v>345</v>
      </c>
      <c r="B139" s="52"/>
      <c r="C139" s="52"/>
      <c r="D139" s="99"/>
      <c r="E139" s="52"/>
      <c r="F139" s="175"/>
    </row>
    <row r="140" spans="1:6" x14ac:dyDescent="0.3">
      <c r="A140" s="43" t="s">
        <v>675</v>
      </c>
      <c r="B140" s="52"/>
      <c r="C140" s="52"/>
      <c r="D140" s="99"/>
      <c r="E140" s="52"/>
      <c r="F140" s="175"/>
    </row>
    <row r="141" spans="1:6" outlineLevel="1" x14ac:dyDescent="0.3">
      <c r="A141" s="31" t="s">
        <v>676</v>
      </c>
      <c r="B141" s="222">
        <v>135</v>
      </c>
      <c r="C141" s="222">
        <v>41</v>
      </c>
      <c r="D141" s="223"/>
      <c r="E141" s="222">
        <f>SUM(B141:C141)</f>
        <v>176</v>
      </c>
      <c r="F141" s="178"/>
    </row>
    <row r="142" spans="1:6" outlineLevel="1" x14ac:dyDescent="0.3">
      <c r="A142" s="31" t="s">
        <v>677</v>
      </c>
      <c r="B142" s="222">
        <v>72</v>
      </c>
      <c r="C142" s="222">
        <v>26</v>
      </c>
      <c r="D142" s="223"/>
      <c r="E142" s="222">
        <v>98</v>
      </c>
      <c r="F142" s="178"/>
    </row>
    <row r="143" spans="1:6" ht="109.2" outlineLevel="1" x14ac:dyDescent="0.3">
      <c r="A143" s="31" t="s">
        <v>678</v>
      </c>
      <c r="B143" s="44" t="s">
        <v>541</v>
      </c>
      <c r="C143" s="44" t="s">
        <v>541</v>
      </c>
      <c r="D143" s="100"/>
      <c r="E143" s="44" t="s">
        <v>541</v>
      </c>
      <c r="F143" s="14" t="s">
        <v>1051</v>
      </c>
    </row>
    <row r="144" spans="1:6" outlineLevel="1" x14ac:dyDescent="0.3">
      <c r="A144" s="31" t="s">
        <v>679</v>
      </c>
      <c r="B144" s="44">
        <v>11</v>
      </c>
      <c r="C144" s="44">
        <v>1</v>
      </c>
      <c r="D144" s="100"/>
      <c r="E144" s="44">
        <f>SUM(B144:C144)</f>
        <v>12</v>
      </c>
      <c r="F144" s="178"/>
    </row>
    <row r="145" spans="1:6" outlineLevel="1" x14ac:dyDescent="0.3">
      <c r="A145" s="31" t="s">
        <v>680</v>
      </c>
      <c r="B145" s="44">
        <v>2</v>
      </c>
      <c r="C145" s="44">
        <v>0</v>
      </c>
      <c r="D145" s="100"/>
      <c r="E145" s="44">
        <v>2</v>
      </c>
      <c r="F145" s="178"/>
    </row>
    <row r="146" spans="1:6" outlineLevel="1" collapsed="1" x14ac:dyDescent="0.3">
      <c r="A146" s="31" t="s">
        <v>681</v>
      </c>
      <c r="B146" s="44">
        <v>2</v>
      </c>
      <c r="C146" s="44">
        <v>0</v>
      </c>
      <c r="D146" s="100"/>
      <c r="E146" s="44">
        <v>2</v>
      </c>
      <c r="F146" s="178"/>
    </row>
    <row r="147" spans="1:6" outlineLevel="1" collapsed="1" x14ac:dyDescent="0.3">
      <c r="A147" s="31" t="s">
        <v>682</v>
      </c>
      <c r="B147" s="44" t="s">
        <v>541</v>
      </c>
      <c r="C147" s="44" t="s">
        <v>541</v>
      </c>
      <c r="D147" s="100"/>
      <c r="E147" s="44">
        <v>34</v>
      </c>
      <c r="F147" s="178"/>
    </row>
    <row r="148" spans="1:6" outlineLevel="1" x14ac:dyDescent="0.3">
      <c r="A148" s="31" t="s">
        <v>683</v>
      </c>
      <c r="B148" s="44" t="s">
        <v>541</v>
      </c>
      <c r="C148" s="44" t="s">
        <v>541</v>
      </c>
      <c r="D148" s="100"/>
      <c r="E148" s="44">
        <v>0</v>
      </c>
      <c r="F148" s="178"/>
    </row>
    <row r="149" spans="1:6" x14ac:dyDescent="0.3">
      <c r="A149" s="43" t="s">
        <v>358</v>
      </c>
      <c r="B149" s="52"/>
      <c r="C149" s="52"/>
      <c r="D149" s="99"/>
      <c r="E149" s="52"/>
      <c r="F149" s="175"/>
    </row>
    <row r="150" spans="1:6" x14ac:dyDescent="0.3">
      <c r="A150" s="43" t="s">
        <v>359</v>
      </c>
      <c r="B150" s="52"/>
      <c r="C150" s="52"/>
      <c r="D150" s="99"/>
      <c r="E150" s="52"/>
      <c r="F150" s="175"/>
    </row>
    <row r="151" spans="1:6" outlineLevel="1" x14ac:dyDescent="0.3">
      <c r="A151" s="31" t="s">
        <v>684</v>
      </c>
      <c r="B151" s="44">
        <v>2</v>
      </c>
      <c r="C151" s="44">
        <v>0</v>
      </c>
      <c r="D151" s="100"/>
      <c r="E151" s="44">
        <v>2</v>
      </c>
      <c r="F151" s="178"/>
    </row>
    <row r="152" spans="1:6" outlineLevel="1" collapsed="1" x14ac:dyDescent="0.3">
      <c r="A152" s="31" t="s">
        <v>685</v>
      </c>
      <c r="B152" s="96">
        <v>1</v>
      </c>
      <c r="C152" s="44" t="s">
        <v>541</v>
      </c>
      <c r="D152" s="100"/>
      <c r="E152" s="96">
        <v>1</v>
      </c>
      <c r="F152" s="178"/>
    </row>
    <row r="153" spans="1:6" outlineLevel="1" x14ac:dyDescent="0.3">
      <c r="A153" s="31" t="s">
        <v>686</v>
      </c>
      <c r="B153" s="44">
        <v>0.5</v>
      </c>
      <c r="C153" s="44" t="s">
        <v>541</v>
      </c>
      <c r="D153" s="100"/>
      <c r="E153" s="44">
        <v>0.5</v>
      </c>
      <c r="F153" s="178"/>
    </row>
    <row r="154" spans="1:6" outlineLevel="1" collapsed="1" x14ac:dyDescent="0.3">
      <c r="A154" s="31" t="s">
        <v>687</v>
      </c>
      <c r="B154" s="44">
        <v>0</v>
      </c>
      <c r="C154" s="44" t="s">
        <v>541</v>
      </c>
      <c r="D154" s="100"/>
      <c r="E154" s="44">
        <v>0</v>
      </c>
      <c r="F154" s="178"/>
    </row>
    <row r="155" spans="1:6" outlineLevel="1" x14ac:dyDescent="0.3">
      <c r="A155" s="31" t="s">
        <v>688</v>
      </c>
      <c r="B155" s="44">
        <v>0</v>
      </c>
      <c r="C155" s="44">
        <v>0</v>
      </c>
      <c r="D155" s="100"/>
      <c r="E155" s="44">
        <v>0</v>
      </c>
      <c r="F155" s="178"/>
    </row>
    <row r="156" spans="1:6" x14ac:dyDescent="0.3">
      <c r="A156" s="43" t="s">
        <v>366</v>
      </c>
      <c r="B156" s="52"/>
      <c r="C156" s="52"/>
      <c r="D156" s="99"/>
      <c r="E156" s="52"/>
      <c r="F156" s="175"/>
    </row>
    <row r="157" spans="1:6" ht="31.2" outlineLevel="1" x14ac:dyDescent="0.3">
      <c r="A157" s="31" t="s">
        <v>689</v>
      </c>
      <c r="B157" s="94">
        <v>8465</v>
      </c>
      <c r="C157" s="44">
        <v>325</v>
      </c>
      <c r="D157" s="100"/>
      <c r="E157" s="44" t="s">
        <v>541</v>
      </c>
      <c r="F157" s="178"/>
    </row>
    <row r="158" spans="1:6" ht="78" outlineLevel="1" collapsed="1" x14ac:dyDescent="0.3">
      <c r="A158" s="31" t="s">
        <v>690</v>
      </c>
      <c r="B158" s="94">
        <v>4736</v>
      </c>
      <c r="C158" s="44">
        <v>238</v>
      </c>
      <c r="D158" s="100"/>
      <c r="E158" s="44" t="s">
        <v>541</v>
      </c>
      <c r="F158" s="14" t="s">
        <v>691</v>
      </c>
    </row>
    <row r="159" spans="1:6" ht="62.4" outlineLevel="1" collapsed="1" x14ac:dyDescent="0.3">
      <c r="A159" s="31" t="s">
        <v>692</v>
      </c>
      <c r="B159" s="94">
        <v>13017</v>
      </c>
      <c r="C159" s="44">
        <v>190</v>
      </c>
      <c r="D159" s="100"/>
      <c r="E159" s="44" t="s">
        <v>541</v>
      </c>
      <c r="F159" s="14" t="s">
        <v>1052</v>
      </c>
    </row>
    <row r="160" spans="1:6" x14ac:dyDescent="0.3">
      <c r="A160" s="43" t="s">
        <v>370</v>
      </c>
      <c r="B160" s="52"/>
      <c r="C160" s="52"/>
      <c r="D160" s="99"/>
      <c r="E160" s="52"/>
      <c r="F160" s="175"/>
    </row>
    <row r="161" spans="1:6" outlineLevel="1" x14ac:dyDescent="0.3">
      <c r="A161" s="31" t="s">
        <v>693</v>
      </c>
      <c r="B161" s="44">
        <v>0</v>
      </c>
      <c r="C161" s="44">
        <v>0</v>
      </c>
      <c r="D161" s="100"/>
      <c r="E161" s="44">
        <v>0</v>
      </c>
      <c r="F161" s="178"/>
    </row>
    <row r="162" spans="1:6" outlineLevel="1" x14ac:dyDescent="0.3">
      <c r="A162" s="31" t="s">
        <v>694</v>
      </c>
      <c r="B162" s="44">
        <v>0</v>
      </c>
      <c r="C162" s="44">
        <v>0</v>
      </c>
      <c r="D162" s="100"/>
      <c r="E162" s="44">
        <v>0</v>
      </c>
      <c r="F162" s="178"/>
    </row>
    <row r="163" spans="1:6" outlineLevel="1" x14ac:dyDescent="0.3">
      <c r="A163" s="31" t="s">
        <v>695</v>
      </c>
      <c r="B163" s="44">
        <v>0</v>
      </c>
      <c r="C163" s="44">
        <v>0</v>
      </c>
      <c r="D163" s="100"/>
      <c r="E163" s="44">
        <v>0</v>
      </c>
      <c r="F163" s="178"/>
    </row>
    <row r="164" spans="1:6" x14ac:dyDescent="0.3">
      <c r="A164" s="43" t="s">
        <v>374</v>
      </c>
      <c r="B164" s="52"/>
      <c r="C164" s="52"/>
      <c r="D164" s="99"/>
      <c r="E164" s="52"/>
      <c r="F164" s="175"/>
    </row>
    <row r="165" spans="1:6" x14ac:dyDescent="0.3">
      <c r="A165" s="43" t="s">
        <v>375</v>
      </c>
      <c r="B165" s="52"/>
      <c r="C165" s="52"/>
      <c r="D165" s="99"/>
      <c r="E165" s="52"/>
      <c r="F165" s="175"/>
    </row>
    <row r="166" spans="1:6" ht="46.8" outlineLevel="1" x14ac:dyDescent="0.3">
      <c r="A166" s="31" t="s">
        <v>696</v>
      </c>
      <c r="B166" s="44">
        <v>13</v>
      </c>
      <c r="C166" s="44">
        <v>4</v>
      </c>
      <c r="D166" s="100"/>
      <c r="E166" s="44">
        <f>SUM(B166:C166)</f>
        <v>17</v>
      </c>
      <c r="F166" s="14" t="s">
        <v>697</v>
      </c>
    </row>
    <row r="167" spans="1:6" x14ac:dyDescent="0.3">
      <c r="A167" s="43" t="s">
        <v>377</v>
      </c>
      <c r="B167" s="52"/>
      <c r="C167" s="52"/>
      <c r="D167" s="99"/>
      <c r="E167" s="52"/>
      <c r="F167" s="175"/>
    </row>
    <row r="168" spans="1:6" x14ac:dyDescent="0.3">
      <c r="A168" s="43" t="s">
        <v>378</v>
      </c>
      <c r="B168" s="52"/>
      <c r="C168" s="52"/>
      <c r="D168" s="99"/>
      <c r="E168" s="52"/>
      <c r="F168" s="175"/>
    </row>
    <row r="169" spans="1:6" outlineLevel="1" collapsed="1" x14ac:dyDescent="0.3">
      <c r="A169" s="31" t="s">
        <v>698</v>
      </c>
      <c r="B169" s="44">
        <v>8</v>
      </c>
      <c r="C169" s="44">
        <v>8</v>
      </c>
      <c r="D169" s="100"/>
      <c r="E169" s="101">
        <f>SUM(B169:C169)</f>
        <v>16</v>
      </c>
      <c r="F169" s="14"/>
    </row>
    <row r="170" spans="1:6" outlineLevel="1" x14ac:dyDescent="0.3">
      <c r="A170" s="31" t="s">
        <v>699</v>
      </c>
      <c r="B170" s="44">
        <v>808</v>
      </c>
      <c r="C170" s="44">
        <v>746</v>
      </c>
      <c r="D170" s="100"/>
      <c r="E170" s="148">
        <f>SUM(B170:C170)</f>
        <v>1554</v>
      </c>
      <c r="F170" s="178"/>
    </row>
    <row r="171" spans="1:6" outlineLevel="1" x14ac:dyDescent="0.3">
      <c r="A171" s="31" t="s">
        <v>700</v>
      </c>
      <c r="B171" s="96">
        <v>0.25</v>
      </c>
      <c r="C171" s="96">
        <v>0.13</v>
      </c>
      <c r="D171" s="100"/>
      <c r="E171" s="102">
        <f>AVERAGE(B171:C171)</f>
        <v>0.19</v>
      </c>
      <c r="F171" s="14"/>
    </row>
    <row r="172" spans="1:6" outlineLevel="1" x14ac:dyDescent="0.3">
      <c r="A172" s="31" t="s">
        <v>701</v>
      </c>
      <c r="B172" s="96">
        <v>1</v>
      </c>
      <c r="C172" s="96">
        <v>1</v>
      </c>
      <c r="D172" s="100"/>
      <c r="E172" s="102">
        <f>AVERAGE(B172:C172)</f>
        <v>1</v>
      </c>
      <c r="F172" s="14"/>
    </row>
    <row r="173" spans="1:6" outlineLevel="1" collapsed="1" x14ac:dyDescent="0.3">
      <c r="A173" s="31" t="s">
        <v>702</v>
      </c>
      <c r="B173" s="97">
        <v>0.25</v>
      </c>
      <c r="C173" s="97">
        <v>0.125</v>
      </c>
      <c r="D173" s="100"/>
      <c r="E173" s="102">
        <f>AVERAGE(B173:C173)</f>
        <v>0.1875</v>
      </c>
      <c r="F173" s="14"/>
    </row>
    <row r="174" spans="1:6" ht="234" outlineLevel="1" x14ac:dyDescent="0.3">
      <c r="A174" s="31" t="s">
        <v>703</v>
      </c>
      <c r="B174" s="44">
        <v>19.350000000000001</v>
      </c>
      <c r="C174" s="44">
        <v>16.579999999999998</v>
      </c>
      <c r="D174" s="100"/>
      <c r="E174" s="101" t="s">
        <v>541</v>
      </c>
      <c r="F174" s="36" t="s">
        <v>1001</v>
      </c>
    </row>
    <row r="175" spans="1:6" outlineLevel="1" x14ac:dyDescent="0.3">
      <c r="A175" s="31" t="s">
        <v>704</v>
      </c>
      <c r="B175" s="44">
        <v>10.220000000000001</v>
      </c>
      <c r="C175" s="44">
        <v>6.58</v>
      </c>
      <c r="D175" s="100"/>
      <c r="E175" s="101" t="s">
        <v>541</v>
      </c>
      <c r="F175" s="173" t="s">
        <v>705</v>
      </c>
    </row>
    <row r="176" spans="1:6" outlineLevel="1" collapsed="1" x14ac:dyDescent="0.3">
      <c r="A176" s="31" t="s">
        <v>706</v>
      </c>
      <c r="B176" s="44">
        <v>7.09</v>
      </c>
      <c r="C176" s="44">
        <v>3.45</v>
      </c>
      <c r="D176" s="100"/>
      <c r="E176" s="101" t="s">
        <v>541</v>
      </c>
      <c r="F176" s="173" t="s">
        <v>705</v>
      </c>
    </row>
    <row r="177" spans="1:6" x14ac:dyDescent="0.3">
      <c r="A177" s="43" t="s">
        <v>388</v>
      </c>
      <c r="B177" s="52"/>
      <c r="C177" s="52"/>
      <c r="D177" s="99"/>
      <c r="E177" s="52"/>
      <c r="F177" s="175"/>
    </row>
    <row r="178" spans="1:6" x14ac:dyDescent="0.3">
      <c r="A178" s="43" t="s">
        <v>389</v>
      </c>
      <c r="B178" s="52"/>
      <c r="C178" s="52"/>
      <c r="D178" s="99"/>
      <c r="E178" s="52"/>
      <c r="F178" s="175"/>
    </row>
    <row r="179" spans="1:6" ht="31.2" outlineLevel="1" collapsed="1" x14ac:dyDescent="0.3">
      <c r="A179" s="31" t="s">
        <v>707</v>
      </c>
      <c r="B179" s="44" t="s">
        <v>541</v>
      </c>
      <c r="C179" s="44" t="s">
        <v>541</v>
      </c>
      <c r="D179" s="100"/>
      <c r="E179" s="44" t="s">
        <v>541</v>
      </c>
      <c r="F179" s="14" t="s">
        <v>1053</v>
      </c>
    </row>
    <row r="180" spans="1:6" x14ac:dyDescent="0.3">
      <c r="A180" s="43" t="s">
        <v>392</v>
      </c>
      <c r="B180" s="52"/>
      <c r="C180" s="52"/>
      <c r="D180" s="99"/>
      <c r="E180" s="52"/>
      <c r="F180" s="175"/>
    </row>
    <row r="181" spans="1:6" x14ac:dyDescent="0.3">
      <c r="A181" s="43" t="s">
        <v>393</v>
      </c>
      <c r="B181" s="52"/>
      <c r="C181" s="52"/>
      <c r="D181" s="99"/>
      <c r="E181" s="52"/>
      <c r="F181" s="175"/>
    </row>
    <row r="182" spans="1:6" outlineLevel="1" collapsed="1" x14ac:dyDescent="0.3">
      <c r="A182" s="31" t="s">
        <v>708</v>
      </c>
      <c r="B182" s="44">
        <v>0</v>
      </c>
      <c r="C182" s="44">
        <v>0</v>
      </c>
      <c r="D182" s="100"/>
      <c r="E182" s="44">
        <f>SUM(B182:C182)</f>
        <v>0</v>
      </c>
      <c r="F182" s="14"/>
    </row>
    <row r="183" spans="1:6" x14ac:dyDescent="0.3">
      <c r="A183" s="43" t="s">
        <v>395</v>
      </c>
      <c r="B183" s="52"/>
      <c r="C183" s="52"/>
      <c r="D183" s="99"/>
      <c r="E183" s="52"/>
      <c r="F183" s="175"/>
    </row>
    <row r="184" spans="1:6" x14ac:dyDescent="0.3">
      <c r="A184" s="43" t="s">
        <v>396</v>
      </c>
      <c r="B184" s="52"/>
      <c r="C184" s="52"/>
      <c r="D184" s="99"/>
      <c r="E184" s="52"/>
      <c r="F184" s="175"/>
    </row>
    <row r="185" spans="1:6" outlineLevel="1" x14ac:dyDescent="0.3">
      <c r="A185" s="31" t="s">
        <v>709</v>
      </c>
      <c r="B185" s="44">
        <f>19+19+3+7+6</f>
        <v>54</v>
      </c>
      <c r="C185" s="44">
        <f>14+8+1+18+3</f>
        <v>44</v>
      </c>
      <c r="D185" s="100"/>
      <c r="E185" s="44">
        <f>SUM(B185:C185)</f>
        <v>98</v>
      </c>
      <c r="F185" s="178"/>
    </row>
    <row r="186" spans="1:6" collapsed="1" x14ac:dyDescent="0.3">
      <c r="A186" s="43" t="s">
        <v>399</v>
      </c>
      <c r="B186" s="52"/>
      <c r="C186" s="52"/>
      <c r="D186" s="99"/>
      <c r="E186" s="52"/>
      <c r="F186" s="175"/>
    </row>
    <row r="187" spans="1:6" x14ac:dyDescent="0.3">
      <c r="A187" s="43" t="s">
        <v>400</v>
      </c>
      <c r="B187" s="52"/>
      <c r="C187" s="52"/>
      <c r="D187" s="99"/>
      <c r="E187" s="52"/>
      <c r="F187" s="175"/>
    </row>
    <row r="188" spans="1:6" outlineLevel="1" x14ac:dyDescent="0.3">
      <c r="A188" s="31" t="s">
        <v>710</v>
      </c>
      <c r="B188" s="44">
        <v>2</v>
      </c>
      <c r="C188" s="44">
        <v>0</v>
      </c>
      <c r="D188" s="100"/>
      <c r="E188" s="44">
        <f>SUM(B188:C188)</f>
        <v>2</v>
      </c>
      <c r="F188" s="178"/>
    </row>
    <row r="189" spans="1:6" outlineLevel="1" x14ac:dyDescent="0.3">
      <c r="A189" s="31" t="s">
        <v>711</v>
      </c>
      <c r="B189" s="103">
        <v>4265</v>
      </c>
      <c r="C189" s="104">
        <v>0</v>
      </c>
      <c r="D189" s="100"/>
      <c r="E189" s="103">
        <f>SUM(B189:C189)</f>
        <v>4265</v>
      </c>
      <c r="F189" s="178"/>
    </row>
    <row r="190" spans="1:6" collapsed="1" x14ac:dyDescent="0.3">
      <c r="A190" s="17"/>
    </row>
    <row r="191" spans="1:6" x14ac:dyDescent="0.3">
      <c r="A191" s="17"/>
    </row>
    <row r="192" spans="1:6" x14ac:dyDescent="0.3">
      <c r="A192" s="17"/>
    </row>
    <row r="193" spans="1:1" x14ac:dyDescent="0.3">
      <c r="A193" s="17"/>
    </row>
    <row r="194" spans="1:1" x14ac:dyDescent="0.3">
      <c r="A194" s="32"/>
    </row>
    <row r="195" spans="1:1" x14ac:dyDescent="0.3">
      <c r="A195" s="32"/>
    </row>
    <row r="196" spans="1:1" collapsed="1" x14ac:dyDescent="0.3">
      <c r="A196" s="17"/>
    </row>
    <row r="197" spans="1:1" x14ac:dyDescent="0.3">
      <c r="A197" s="17"/>
    </row>
    <row r="198" spans="1:1" x14ac:dyDescent="0.3">
      <c r="A198" s="17"/>
    </row>
    <row r="199" spans="1:1" collapsed="1" x14ac:dyDescent="0.3">
      <c r="A199" s="17"/>
    </row>
    <row r="200" spans="1:1" collapsed="1" x14ac:dyDescent="0.3">
      <c r="A200" s="17"/>
    </row>
    <row r="201" spans="1:1" x14ac:dyDescent="0.3">
      <c r="A201" s="32"/>
    </row>
    <row r="202" spans="1:1" x14ac:dyDescent="0.3">
      <c r="A202" s="17"/>
    </row>
    <row r="203" spans="1:1" collapsed="1" x14ac:dyDescent="0.3">
      <c r="A203" s="17"/>
    </row>
    <row r="204" spans="1:1" x14ac:dyDescent="0.3">
      <c r="A204" s="17"/>
    </row>
    <row r="205" spans="1:1" x14ac:dyDescent="0.3">
      <c r="A205" s="32"/>
    </row>
    <row r="206" spans="1:1" collapsed="1" x14ac:dyDescent="0.3">
      <c r="A206" s="17"/>
    </row>
    <row r="207" spans="1:1" x14ac:dyDescent="0.3">
      <c r="A207" s="17"/>
    </row>
    <row r="208" spans="1:1" x14ac:dyDescent="0.3">
      <c r="A208" s="17"/>
    </row>
    <row r="209" spans="1:1" x14ac:dyDescent="0.3">
      <c r="A209" s="32"/>
    </row>
    <row r="210" spans="1:1" x14ac:dyDescent="0.3">
      <c r="A210" s="32"/>
    </row>
    <row r="211" spans="1:1" x14ac:dyDescent="0.3">
      <c r="A211" s="17"/>
    </row>
    <row r="212" spans="1:1" x14ac:dyDescent="0.3">
      <c r="A212" s="32"/>
    </row>
    <row r="213" spans="1:1" x14ac:dyDescent="0.3">
      <c r="A213" s="32"/>
    </row>
    <row r="214" spans="1:1" x14ac:dyDescent="0.3">
      <c r="A214" s="17"/>
    </row>
    <row r="215" spans="1:1" collapsed="1" x14ac:dyDescent="0.3">
      <c r="A215" s="17"/>
    </row>
    <row r="216" spans="1:1" x14ac:dyDescent="0.3">
      <c r="A216" s="17"/>
    </row>
    <row r="217" spans="1:1" x14ac:dyDescent="0.3">
      <c r="A217" s="17"/>
    </row>
    <row r="218" spans="1:1" collapsed="1" x14ac:dyDescent="0.3">
      <c r="A218" s="17"/>
    </row>
    <row r="219" spans="1:1" x14ac:dyDescent="0.3">
      <c r="A219" s="17"/>
    </row>
    <row r="220" spans="1:1" x14ac:dyDescent="0.3">
      <c r="A220" s="17"/>
    </row>
    <row r="221" spans="1:1" x14ac:dyDescent="0.3">
      <c r="A221" s="17"/>
    </row>
    <row r="222" spans="1:1" x14ac:dyDescent="0.3">
      <c r="A222" s="32"/>
    </row>
    <row r="223" spans="1:1" x14ac:dyDescent="0.3">
      <c r="A223" s="32"/>
    </row>
    <row r="224" spans="1:1" x14ac:dyDescent="0.3">
      <c r="A224" s="17"/>
    </row>
    <row r="225" spans="1:1" collapsed="1" x14ac:dyDescent="0.3">
      <c r="A225" s="32"/>
    </row>
    <row r="226" spans="1:1" x14ac:dyDescent="0.3">
      <c r="A226" s="32"/>
    </row>
    <row r="227" spans="1:1" x14ac:dyDescent="0.3">
      <c r="A227" s="17"/>
    </row>
    <row r="228" spans="1:1" collapsed="1" x14ac:dyDescent="0.3">
      <c r="A228" s="32"/>
    </row>
    <row r="229" spans="1:1" x14ac:dyDescent="0.3">
      <c r="A229" s="32"/>
    </row>
    <row r="230" spans="1:1" x14ac:dyDescent="0.3">
      <c r="A230" s="17"/>
    </row>
    <row r="231" spans="1:1" collapsed="1" x14ac:dyDescent="0.3">
      <c r="A231" s="17"/>
    </row>
    <row r="232" spans="1:1" x14ac:dyDescent="0.3">
      <c r="A232" s="32"/>
    </row>
    <row r="233" spans="1:1" x14ac:dyDescent="0.3">
      <c r="A233" s="32"/>
    </row>
    <row r="234" spans="1:1" collapsed="1" x14ac:dyDescent="0.3">
      <c r="A234" s="17"/>
    </row>
    <row r="238" spans="1:1" collapsed="1" x14ac:dyDescent="0.3"/>
    <row r="239" spans="1:1" x14ac:dyDescent="0.3">
      <c r="A239" s="17"/>
    </row>
  </sheetData>
  <sortState xmlns:xlrd2="http://schemas.microsoft.com/office/spreadsheetml/2017/richdata2" ref="A7:F24">
    <sortCondition ref="A24"/>
  </sortState>
  <phoneticPr fontId="19" type="noConversion"/>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B7E80409-3589-43D0-8DEB-B4A032A2B11E}">
          <x14:colorSeries rgb="FF376092"/>
          <x14:colorNegative rgb="FFD00000"/>
          <x14:colorAxis rgb="FF000000"/>
          <x14:colorMarkers rgb="FFD00000"/>
          <x14:colorFirst rgb="FFD00000"/>
          <x14:colorLast rgb="FFD00000"/>
          <x14:colorHigh rgb="FFD00000"/>
          <x14:colorLow rgb="FFD00000"/>
          <x14:sparklines>
            <x14:sparkline>
              <xm:f>'8.Dashboard'!B144:C144</xm:f>
              <xm:sqref>D144</xm:sqref>
            </x14:sparkline>
          </x14:sparklines>
        </x14:sparklineGroup>
        <x14:sparklineGroup displayEmptyCellsAs="gap" xr2:uid="{95ECC685-28E3-4F54-B149-A75D1A04DCA3}">
          <x14:colorSeries rgb="FF376092"/>
          <x14:colorNegative rgb="FFD00000"/>
          <x14:colorAxis rgb="FF000000"/>
          <x14:colorMarkers rgb="FFD00000"/>
          <x14:colorFirst rgb="FFD00000"/>
          <x14:colorLast rgb="FFD00000"/>
          <x14:colorHigh rgb="FFD00000"/>
          <x14:colorLow rgb="FFD00000"/>
          <x14:sparklines>
            <x14:sparkline>
              <xm:f>'8.Dashboard'!B58:C58</xm:f>
              <xm:sqref>D58</xm:sqref>
            </x14:sparkline>
          </x14:sparklines>
        </x14:sparklineGroup>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'8.Dashboard'!B11:C11</xm:f>
              <xm:sqref>D11</xm:sqref>
            </x14:sparkline>
            <x14:sparkline>
              <xm:f>'8.Dashboard'!B10:C10</xm:f>
              <xm:sqref>D10</xm:sqref>
            </x14:sparkline>
            <x14:sparkline>
              <xm:f>'8.Dashboard'!B9:C9</xm:f>
              <xm:sqref>D9</xm:sqref>
            </x14:sparkline>
            <x14:sparkline>
              <xm:f>'8.Dashboard'!B8:C8</xm:f>
              <xm:sqref>D8</xm:sqref>
            </x14:sparkline>
            <x14:sparkline>
              <xm:f>'8.Dashboard'!B7:C7</xm:f>
              <xm:sqref>D7</xm:sqref>
            </x14:sparkline>
            <x14:sparkline>
              <xm:f>'8.Dashboard'!B6:C6</xm:f>
              <xm:sqref>D6</xm:sqref>
            </x14:sparkline>
            <x14:sparkline>
              <xm:f>'8.Dashboard'!B5:C5</xm:f>
              <xm:sqref>D5</xm:sqref>
            </x14:sparkline>
            <x14:sparkline>
              <xm:f>'8.Dashboard'!B4:C4</xm:f>
              <xm:sqref>D4</xm:sqref>
            </x14:sparkline>
          </x14:sparklines>
        </x14:sparklineGroup>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f>'8.Dashboard'!B12:C12</xm:f>
              <xm:sqref>D12</xm:sqref>
            </x14:sparkline>
            <x14:sparkline>
              <xm:f>'8.Dashboard'!B13:C13</xm:f>
              <xm:sqref>D13</xm:sqref>
            </x14:sparkline>
            <x14:sparkline>
              <xm:f>'8.Dashboard'!B14:C14</xm:f>
              <xm:sqref>D14</xm:sqref>
            </x14:sparkline>
            <x14:sparkline>
              <xm:f>'8.Dashboard'!B15:C15</xm:f>
              <xm:sqref>D15</xm:sqref>
            </x14:sparkline>
            <x14:sparkline>
              <xm:f>'8.Dashboard'!B16:C16</xm:f>
              <xm:sqref>D16</xm:sqref>
            </x14:sparkline>
            <x14:sparkline>
              <xm:f>'8.Dashboard'!B17:C17</xm:f>
              <xm:sqref>D17</xm:sqref>
            </x14:sparkline>
            <x14:sparkline>
              <xm:f>'8.Dashboard'!B18:C18</xm:f>
              <xm:sqref>D18</xm:sqref>
            </x14:sparkline>
            <x14:sparkline>
              <xm:f>'8.Dashboard'!B19:C19</xm:f>
              <xm:sqref>D19</xm:sqref>
            </x14:sparkline>
            <x14:sparkline>
              <xm:f>'8.Dashboard'!B20:C20</xm:f>
              <xm:sqref>D20</xm:sqref>
            </x14:sparkline>
            <x14:sparkline>
              <xm:f>'8.Dashboard'!B21:C21</xm:f>
              <xm:sqref>D21</xm:sqref>
            </x14:sparkline>
            <x14:sparkline>
              <xm:f>'8.Dashboard'!B22:C22</xm:f>
              <xm:sqref>D22</xm:sqref>
            </x14:sparkline>
            <x14:sparkline>
              <xm:f>'8.Dashboard'!B23:C23</xm:f>
              <xm:sqref>D23</xm:sqref>
            </x14:sparkline>
            <x14:sparkline>
              <xm:f>'8.Dashboard'!B24:C24</xm:f>
              <xm:sqref>D24</xm:sqref>
            </x14:sparkline>
            <x14:sparkline>
              <xm:f>'8.Dashboard'!B25:C25</xm:f>
              <xm:sqref>D25</xm:sqref>
            </x14:sparkline>
            <x14:sparkline>
              <xm:f>'8.Dashboard'!B26:C26</xm:f>
              <xm:sqref>D26</xm:sqref>
            </x14:sparkline>
            <x14:sparkline>
              <xm:f>'8.Dashboard'!B27:C27</xm:f>
              <xm:sqref>D27</xm:sqref>
            </x14:sparkline>
            <x14:sparkline>
              <xm:f>'8.Dashboard'!B28:C28</xm:f>
              <xm:sqref>D28</xm:sqref>
            </x14:sparkline>
            <x14:sparkline>
              <xm:f>'8.Dashboard'!B29:C29</xm:f>
              <xm:sqref>D29</xm:sqref>
            </x14:sparkline>
            <x14:sparkline>
              <xm:f>'8.Dashboard'!B30:C30</xm:f>
              <xm:sqref>D30</xm:sqref>
            </x14:sparkline>
            <x14:sparkline>
              <xm:f>'8.Dashboard'!B31:C31</xm:f>
              <xm:sqref>D31</xm:sqref>
            </x14:sparkline>
            <x14:sparkline>
              <xm:f>'8.Dashboard'!B32:C32</xm:f>
              <xm:sqref>D32</xm:sqref>
            </x14:sparkline>
            <x14:sparkline>
              <xm:f>'8.Dashboard'!B33:C33</xm:f>
              <xm:sqref>D33</xm:sqref>
            </x14:sparkline>
            <x14:sparkline>
              <xm:f>'8.Dashboard'!B34:C34</xm:f>
              <xm:sqref>D34</xm:sqref>
            </x14:sparkline>
            <x14:sparkline>
              <xm:f>'8.Dashboard'!B35:C35</xm:f>
              <xm:sqref>D35</xm:sqref>
            </x14:sparkline>
            <x14:sparkline>
              <xm:f>'8.Dashboard'!B36:C36</xm:f>
              <xm:sqref>D36</xm:sqref>
            </x14:sparkline>
            <x14:sparkline>
              <xm:f>'8.Dashboard'!B37:C37</xm:f>
              <xm:sqref>D37</xm:sqref>
            </x14:sparkline>
            <x14:sparkline>
              <xm:f>'8.Dashboard'!B38:C38</xm:f>
              <xm:sqref>D38</xm:sqref>
            </x14:sparkline>
            <x14:sparkline>
              <xm:f>'8.Dashboard'!B39:C39</xm:f>
              <xm:sqref>D39</xm:sqref>
            </x14:sparkline>
            <x14:sparkline>
              <xm:f>'8.Dashboard'!B40:C40</xm:f>
              <xm:sqref>D40</xm:sqref>
            </x14:sparkline>
            <x14:sparkline>
              <xm:f>'8.Dashboard'!B41:C41</xm:f>
              <xm:sqref>D41</xm:sqref>
            </x14:sparkline>
            <x14:sparkline>
              <xm:f>'8.Dashboard'!B42:C42</xm:f>
              <xm:sqref>D42</xm:sqref>
            </x14:sparkline>
            <x14:sparkline>
              <xm:f>'8.Dashboard'!B43:C43</xm:f>
              <xm:sqref>D43</xm:sqref>
            </x14:sparkline>
            <x14:sparkline>
              <xm:f>'8.Dashboard'!B44:C44</xm:f>
              <xm:sqref>D44</xm:sqref>
            </x14:sparkline>
            <x14:sparkline>
              <xm:f>'8.Dashboard'!B45:C45</xm:f>
              <xm:sqref>D45</xm:sqref>
            </x14:sparkline>
            <x14:sparkline>
              <xm:f>'8.Dashboard'!B46:C46</xm:f>
              <xm:sqref>D46</xm:sqref>
            </x14:sparkline>
            <x14:sparkline>
              <xm:f>'8.Dashboard'!B47:C47</xm:f>
              <xm:sqref>D47</xm:sqref>
            </x14:sparkline>
            <x14:sparkline>
              <xm:f>'8.Dashboard'!B48:C48</xm:f>
              <xm:sqref>D48</xm:sqref>
            </x14:sparkline>
            <x14:sparkline>
              <xm:f>'8.Dashboard'!B49:C49</xm:f>
              <xm:sqref>D49</xm:sqref>
            </x14:sparkline>
            <x14:sparkline>
              <xm:f>'8.Dashboard'!B52:C52</xm:f>
              <xm:sqref>D52</xm:sqref>
            </x14:sparkline>
            <x14:sparkline>
              <xm:f>'8.Dashboard'!B53:C53</xm:f>
              <xm:sqref>D53</xm:sqref>
            </x14:sparkline>
            <x14:sparkline>
              <xm:f>'8.Dashboard'!B54:C54</xm:f>
              <xm:sqref>D54</xm:sqref>
            </x14:sparkline>
            <x14:sparkline>
              <xm:f>'8.Dashboard'!B59:C59</xm:f>
              <xm:sqref>D59</xm:sqref>
            </x14:sparkline>
            <x14:sparkline>
              <xm:f>'8.Dashboard'!B60:C60</xm:f>
              <xm:sqref>D60</xm:sqref>
            </x14:sparkline>
            <x14:sparkline>
              <xm:f>'8.Dashboard'!B61:C61</xm:f>
              <xm:sqref>D61</xm:sqref>
            </x14:sparkline>
            <x14:sparkline>
              <xm:f>'8.Dashboard'!B62:C62</xm:f>
              <xm:sqref>D62</xm:sqref>
            </x14:sparkline>
            <x14:sparkline>
              <xm:f>'8.Dashboard'!B63:C63</xm:f>
              <xm:sqref>D63</xm:sqref>
            </x14:sparkline>
            <x14:sparkline>
              <xm:f>'8.Dashboard'!B64:C64</xm:f>
              <xm:sqref>D64</xm:sqref>
            </x14:sparkline>
            <x14:sparkline>
              <xm:f>'8.Dashboard'!B65:C65</xm:f>
              <xm:sqref>D65</xm:sqref>
            </x14:sparkline>
            <x14:sparkline>
              <xm:f>'8.Dashboard'!B66:C66</xm:f>
              <xm:sqref>D66</xm:sqref>
            </x14:sparkline>
            <x14:sparkline>
              <xm:f>'8.Dashboard'!B67:C67</xm:f>
              <xm:sqref>D67</xm:sqref>
            </x14:sparkline>
            <x14:sparkline>
              <xm:f>'8.Dashboard'!B68:C68</xm:f>
              <xm:sqref>D68</xm:sqref>
            </x14:sparkline>
            <x14:sparkline>
              <xm:f>'8.Dashboard'!B69:C69</xm:f>
              <xm:sqref>D69</xm:sqref>
            </x14:sparkline>
            <x14:sparkline>
              <xm:f>'8.Dashboard'!B70:C70</xm:f>
              <xm:sqref>D70</xm:sqref>
            </x14:sparkline>
            <x14:sparkline>
              <xm:f>'8.Dashboard'!B71:C71</xm:f>
              <xm:sqref>D71</xm:sqref>
            </x14:sparkline>
            <x14:sparkline>
              <xm:f>'8.Dashboard'!B72:C72</xm:f>
              <xm:sqref>D72</xm:sqref>
            </x14:sparkline>
            <x14:sparkline>
              <xm:f>'8.Dashboard'!B73:C73</xm:f>
              <xm:sqref>D73</xm:sqref>
            </x14:sparkline>
            <x14:sparkline>
              <xm:f>'8.Dashboard'!B74:C74</xm:f>
              <xm:sqref>D74</xm:sqref>
            </x14:sparkline>
            <x14:sparkline>
              <xm:f>'8.Dashboard'!B75:C75</xm:f>
              <xm:sqref>D75</xm:sqref>
            </x14:sparkline>
            <x14:sparkline>
              <xm:f>'8.Dashboard'!B76:C76</xm:f>
              <xm:sqref>D76</xm:sqref>
            </x14:sparkline>
            <x14:sparkline>
              <xm:f>'8.Dashboard'!B77:C77</xm:f>
              <xm:sqref>D77</xm:sqref>
            </x14:sparkline>
            <x14:sparkline>
              <xm:f>'8.Dashboard'!B78:C78</xm:f>
              <xm:sqref>D78</xm:sqref>
            </x14:sparkline>
            <x14:sparkline>
              <xm:f>'8.Dashboard'!B79:C79</xm:f>
              <xm:sqref>D79</xm:sqref>
            </x14:sparkline>
            <x14:sparkline>
              <xm:f>'8.Dashboard'!B80:C80</xm:f>
              <xm:sqref>D80</xm:sqref>
            </x14:sparkline>
            <x14:sparkline>
              <xm:f>'8.Dashboard'!B81:C81</xm:f>
              <xm:sqref>D81</xm:sqref>
            </x14:sparkline>
            <x14:sparkline>
              <xm:f>'8.Dashboard'!B82:C82</xm:f>
              <xm:sqref>D82</xm:sqref>
            </x14:sparkline>
            <x14:sparkline>
              <xm:f>'8.Dashboard'!B83:C83</xm:f>
              <xm:sqref>D83</xm:sqref>
            </x14:sparkline>
            <x14:sparkline>
              <xm:f>'8.Dashboard'!B84:C84</xm:f>
              <xm:sqref>D84</xm:sqref>
            </x14:sparkline>
            <x14:sparkline>
              <xm:f>'8.Dashboard'!B85:C85</xm:f>
              <xm:sqref>D85</xm:sqref>
            </x14:sparkline>
            <x14:sparkline>
              <xm:f>'8.Dashboard'!B86:C86</xm:f>
              <xm:sqref>D86</xm:sqref>
            </x14:sparkline>
            <x14:sparkline>
              <xm:f>'8.Dashboard'!B87:C87</xm:f>
              <xm:sqref>D87</xm:sqref>
            </x14:sparkline>
            <x14:sparkline>
              <xm:f>'8.Dashboard'!B88:C88</xm:f>
              <xm:sqref>D88</xm:sqref>
            </x14:sparkline>
            <x14:sparkline>
              <xm:f>'8.Dashboard'!B89:C89</xm:f>
              <xm:sqref>D89</xm:sqref>
            </x14:sparkline>
            <x14:sparkline>
              <xm:f>'8.Dashboard'!B90:C90</xm:f>
              <xm:sqref>D90</xm:sqref>
            </x14:sparkline>
            <x14:sparkline>
              <xm:f>'8.Dashboard'!B91:C91</xm:f>
              <xm:sqref>D91</xm:sqref>
            </x14:sparkline>
            <x14:sparkline>
              <xm:f>'8.Dashboard'!B92:C92</xm:f>
              <xm:sqref>D92</xm:sqref>
            </x14:sparkline>
            <x14:sparkline>
              <xm:f>'8.Dashboard'!B93:C93</xm:f>
              <xm:sqref>D93</xm:sqref>
            </x14:sparkline>
            <x14:sparkline>
              <xm:f>'8.Dashboard'!B94:C94</xm:f>
              <xm:sqref>D94</xm:sqref>
            </x14:sparkline>
            <x14:sparkline>
              <xm:f>'8.Dashboard'!B95:C95</xm:f>
              <xm:sqref>D95</xm:sqref>
            </x14:sparkline>
            <x14:sparkline>
              <xm:f>'8.Dashboard'!B96:C96</xm:f>
              <xm:sqref>D96</xm:sqref>
            </x14:sparkline>
            <x14:sparkline>
              <xm:f>'8.Dashboard'!B97:C97</xm:f>
              <xm:sqref>D97</xm:sqref>
            </x14:sparkline>
            <x14:sparkline>
              <xm:f>'8.Dashboard'!B98:C98</xm:f>
              <xm:sqref>D98</xm:sqref>
            </x14:sparkline>
            <x14:sparkline>
              <xm:f>'8.Dashboard'!B99:C99</xm:f>
              <xm:sqref>D99</xm:sqref>
            </x14:sparkline>
            <x14:sparkline>
              <xm:f>'8.Dashboard'!B100:C100</xm:f>
              <xm:sqref>D100</xm:sqref>
            </x14:sparkline>
            <x14:sparkline>
              <xm:f>'8.Dashboard'!B101:C101</xm:f>
              <xm:sqref>D101</xm:sqref>
            </x14:sparkline>
            <x14:sparkline>
              <xm:f>'8.Dashboard'!B102:C102</xm:f>
              <xm:sqref>D102</xm:sqref>
            </x14:sparkline>
            <x14:sparkline>
              <xm:f>'8.Dashboard'!B103:C103</xm:f>
              <xm:sqref>D103</xm:sqref>
            </x14:sparkline>
            <x14:sparkline>
              <xm:f>'8.Dashboard'!B104:C104</xm:f>
              <xm:sqref>D104</xm:sqref>
            </x14:sparkline>
            <x14:sparkline>
              <xm:f>'8.Dashboard'!B105:C105</xm:f>
              <xm:sqref>D105</xm:sqref>
            </x14:sparkline>
            <x14:sparkline>
              <xm:f>'8.Dashboard'!B106:C106</xm:f>
              <xm:sqref>D106</xm:sqref>
            </x14:sparkline>
            <x14:sparkline>
              <xm:f>'8.Dashboard'!B107:C107</xm:f>
              <xm:sqref>D107</xm:sqref>
            </x14:sparkline>
            <x14:sparkline>
              <xm:f>'8.Dashboard'!B108:C108</xm:f>
              <xm:sqref>D108</xm:sqref>
            </x14:sparkline>
            <x14:sparkline>
              <xm:f>'8.Dashboard'!B109:C109</xm:f>
              <xm:sqref>D109</xm:sqref>
            </x14:sparkline>
            <x14:sparkline>
              <xm:f>'8.Dashboard'!B110:C110</xm:f>
              <xm:sqref>D110</xm:sqref>
            </x14:sparkline>
            <x14:sparkline>
              <xm:f>'8.Dashboard'!B111:C111</xm:f>
              <xm:sqref>D111</xm:sqref>
            </x14:sparkline>
            <x14:sparkline>
              <xm:f>'8.Dashboard'!B112:C112</xm:f>
              <xm:sqref>D112</xm:sqref>
            </x14:sparkline>
            <x14:sparkline>
              <xm:f>'8.Dashboard'!B113:C113</xm:f>
              <xm:sqref>D113</xm:sqref>
            </x14:sparkline>
            <x14:sparkline>
              <xm:f>'8.Dashboard'!B114:C114</xm:f>
              <xm:sqref>D114</xm:sqref>
            </x14:sparkline>
            <x14:sparkline>
              <xm:f>'8.Dashboard'!B115:C115</xm:f>
              <xm:sqref>D115</xm:sqref>
            </x14:sparkline>
            <x14:sparkline>
              <xm:f>'8.Dashboard'!B116:C116</xm:f>
              <xm:sqref>D116</xm:sqref>
            </x14:sparkline>
            <x14:sparkline>
              <xm:f>'8.Dashboard'!B117:C117</xm:f>
              <xm:sqref>D117</xm:sqref>
            </x14:sparkline>
            <x14:sparkline>
              <xm:f>'8.Dashboard'!B118:C118</xm:f>
              <xm:sqref>D118</xm:sqref>
            </x14:sparkline>
            <x14:sparkline>
              <xm:f>'8.Dashboard'!B119:C119</xm:f>
              <xm:sqref>D119</xm:sqref>
            </x14:sparkline>
            <x14:sparkline>
              <xm:f>'8.Dashboard'!B120:C120</xm:f>
              <xm:sqref>D120</xm:sqref>
            </x14:sparkline>
            <x14:sparkline>
              <xm:f>'8.Dashboard'!B121:C121</xm:f>
              <xm:sqref>D121</xm:sqref>
            </x14:sparkline>
            <x14:sparkline>
              <xm:f>'8.Dashboard'!B122:C122</xm:f>
              <xm:sqref>D122</xm:sqref>
            </x14:sparkline>
            <x14:sparkline>
              <xm:f>'8.Dashboard'!B123:C123</xm:f>
              <xm:sqref>D123</xm:sqref>
            </x14:sparkline>
            <x14:sparkline>
              <xm:f>'8.Dashboard'!B124:C124</xm:f>
              <xm:sqref>D124</xm:sqref>
            </x14:sparkline>
            <x14:sparkline>
              <xm:f>'8.Dashboard'!B125:C125</xm:f>
              <xm:sqref>D125</xm:sqref>
            </x14:sparkline>
            <x14:sparkline>
              <xm:f>'8.Dashboard'!B126:C126</xm:f>
              <xm:sqref>D126</xm:sqref>
            </x14:sparkline>
            <x14:sparkline>
              <xm:f>'8.Dashboard'!B127:C127</xm:f>
              <xm:sqref>D127</xm:sqref>
            </x14:sparkline>
            <x14:sparkline>
              <xm:f>'8.Dashboard'!B128:C128</xm:f>
              <xm:sqref>D128</xm:sqref>
            </x14:sparkline>
            <x14:sparkline>
              <xm:f>'8.Dashboard'!B129:C129</xm:f>
              <xm:sqref>D129</xm:sqref>
            </x14:sparkline>
            <x14:sparkline>
              <xm:f>'8.Dashboard'!B130:C130</xm:f>
              <xm:sqref>D130</xm:sqref>
            </x14:sparkline>
            <x14:sparkline>
              <xm:f>'8.Dashboard'!B131:C131</xm:f>
              <xm:sqref>D131</xm:sqref>
            </x14:sparkline>
            <x14:sparkline>
              <xm:f>'8.Dashboard'!B132:C132</xm:f>
              <xm:sqref>D132</xm:sqref>
            </x14:sparkline>
            <x14:sparkline>
              <xm:f>'8.Dashboard'!B133:C133</xm:f>
              <xm:sqref>D133</xm:sqref>
            </x14:sparkline>
            <x14:sparkline>
              <xm:f>'8.Dashboard'!B134:C134</xm:f>
              <xm:sqref>D134</xm:sqref>
            </x14:sparkline>
            <x14:sparkline>
              <xm:f>'8.Dashboard'!B135:C135</xm:f>
              <xm:sqref>D135</xm:sqref>
            </x14:sparkline>
            <x14:sparkline>
              <xm:f>'8.Dashboard'!B136:C136</xm:f>
              <xm:sqref>D136</xm:sqref>
            </x14:sparkline>
            <x14:sparkline>
              <xm:f>'8.Dashboard'!B137:C137</xm:f>
              <xm:sqref>D137</xm:sqref>
            </x14:sparkline>
            <x14:sparkline>
              <xm:f>'8.Dashboard'!B138:C138</xm:f>
              <xm:sqref>D138</xm:sqref>
            </x14:sparkline>
            <x14:sparkline>
              <xm:f>'8.Dashboard'!B139:C139</xm:f>
              <xm:sqref>D139</xm:sqref>
            </x14:sparkline>
            <x14:sparkline>
              <xm:f>'8.Dashboard'!B140:C140</xm:f>
              <xm:sqref>D140</xm:sqref>
            </x14:sparkline>
            <x14:sparkline>
              <xm:f>'8.Dashboard'!B141:C141</xm:f>
              <xm:sqref>D141</xm:sqref>
            </x14:sparkline>
            <x14:sparkline>
              <xm:f>'8.Dashboard'!B144:C144</xm:f>
              <xm:sqref>D142</xm:sqref>
            </x14:sparkline>
            <x14:sparkline>
              <xm:f>'8.Dashboard'!B143:C143</xm:f>
              <xm:sqref>D143</xm:sqref>
            </x14:sparkline>
            <x14:sparkline>
              <xm:f>'8.Dashboard'!B145:C145</xm:f>
              <xm:sqref>D145</xm:sqref>
            </x14:sparkline>
            <x14:sparkline>
              <xm:f>'8.Dashboard'!B146:C146</xm:f>
              <xm:sqref>D146</xm:sqref>
            </x14:sparkline>
            <x14:sparkline>
              <xm:f>'8.Dashboard'!B147:C147</xm:f>
              <xm:sqref>D147</xm:sqref>
            </x14:sparkline>
            <x14:sparkline>
              <xm:f>'8.Dashboard'!B148:C148</xm:f>
              <xm:sqref>D148</xm:sqref>
            </x14:sparkline>
            <x14:sparkline>
              <xm:f>'8.Dashboard'!B149:C149</xm:f>
              <xm:sqref>D149</xm:sqref>
            </x14:sparkline>
            <x14:sparkline>
              <xm:f>'8.Dashboard'!B150:C150</xm:f>
              <xm:sqref>D150</xm:sqref>
            </x14:sparkline>
            <x14:sparkline>
              <xm:f>'8.Dashboard'!B151:C151</xm:f>
              <xm:sqref>D151</xm:sqref>
            </x14:sparkline>
            <x14:sparkline>
              <xm:f>'8.Dashboard'!B152:C152</xm:f>
              <xm:sqref>D152</xm:sqref>
            </x14:sparkline>
            <x14:sparkline>
              <xm:f>'8.Dashboard'!B153:C153</xm:f>
              <xm:sqref>D153</xm:sqref>
            </x14:sparkline>
            <x14:sparkline>
              <xm:f>'8.Dashboard'!B154:C154</xm:f>
              <xm:sqref>D154</xm:sqref>
            </x14:sparkline>
            <x14:sparkline>
              <xm:f>'8.Dashboard'!B155:C155</xm:f>
              <xm:sqref>D155</xm:sqref>
            </x14:sparkline>
            <x14:sparkline>
              <xm:f>'8.Dashboard'!B156:C156</xm:f>
              <xm:sqref>D156</xm:sqref>
            </x14:sparkline>
            <x14:sparkline>
              <xm:f>'8.Dashboard'!B157:C157</xm:f>
              <xm:sqref>D157</xm:sqref>
            </x14:sparkline>
            <x14:sparkline>
              <xm:f>'8.Dashboard'!B158:C158</xm:f>
              <xm:sqref>D158</xm:sqref>
            </x14:sparkline>
            <x14:sparkline>
              <xm:f>'8.Dashboard'!B159:C159</xm:f>
              <xm:sqref>D159</xm:sqref>
            </x14:sparkline>
            <x14:sparkline>
              <xm:f>'8.Dashboard'!B160:C160</xm:f>
              <xm:sqref>D160</xm:sqref>
            </x14:sparkline>
            <x14:sparkline>
              <xm:f>'8.Dashboard'!B161:C161</xm:f>
              <xm:sqref>D161</xm:sqref>
            </x14:sparkline>
            <x14:sparkline>
              <xm:f>'8.Dashboard'!B162:C162</xm:f>
              <xm:sqref>D162</xm:sqref>
            </x14:sparkline>
            <x14:sparkline>
              <xm:f>'8.Dashboard'!B163:C163</xm:f>
              <xm:sqref>D163</xm:sqref>
            </x14:sparkline>
            <x14:sparkline>
              <xm:f>'8.Dashboard'!B164:C164</xm:f>
              <xm:sqref>D164</xm:sqref>
            </x14:sparkline>
            <x14:sparkline>
              <xm:f>'8.Dashboard'!B165:C165</xm:f>
              <xm:sqref>D165</xm:sqref>
            </x14:sparkline>
            <x14:sparkline>
              <xm:f>'8.Dashboard'!B166:C166</xm:f>
              <xm:sqref>D166</xm:sqref>
            </x14:sparkline>
            <x14:sparkline>
              <xm:f>'8.Dashboard'!B167:C167</xm:f>
              <xm:sqref>D167</xm:sqref>
            </x14:sparkline>
            <x14:sparkline>
              <xm:f>'8.Dashboard'!B168:C168</xm:f>
              <xm:sqref>D168</xm:sqref>
            </x14:sparkline>
            <x14:sparkline>
              <xm:f>'8.Dashboard'!B169:C169</xm:f>
              <xm:sqref>D169</xm:sqref>
            </x14:sparkline>
            <x14:sparkline>
              <xm:f>'8.Dashboard'!B170:C170</xm:f>
              <xm:sqref>D170</xm:sqref>
            </x14:sparkline>
            <x14:sparkline>
              <xm:f>'8.Dashboard'!B171:C171</xm:f>
              <xm:sqref>D171</xm:sqref>
            </x14:sparkline>
            <x14:sparkline>
              <xm:f>'8.Dashboard'!B172:C172</xm:f>
              <xm:sqref>D172</xm:sqref>
            </x14:sparkline>
            <x14:sparkline>
              <xm:f>'8.Dashboard'!B173:C173</xm:f>
              <xm:sqref>D173</xm:sqref>
            </x14:sparkline>
            <x14:sparkline>
              <xm:f>'8.Dashboard'!B174:C174</xm:f>
              <xm:sqref>D174</xm:sqref>
            </x14:sparkline>
            <x14:sparkline>
              <xm:f>'8.Dashboard'!B175:C175</xm:f>
              <xm:sqref>D175</xm:sqref>
            </x14:sparkline>
            <x14:sparkline>
              <xm:f>'8.Dashboard'!B176:C176</xm:f>
              <xm:sqref>D176</xm:sqref>
            </x14:sparkline>
            <x14:sparkline>
              <xm:f>'8.Dashboard'!B177:C177</xm:f>
              <xm:sqref>D177</xm:sqref>
            </x14:sparkline>
            <x14:sparkline>
              <xm:f>'8.Dashboard'!B178:C178</xm:f>
              <xm:sqref>D178</xm:sqref>
            </x14:sparkline>
            <x14:sparkline>
              <xm:f>'8.Dashboard'!B179:C179</xm:f>
              <xm:sqref>D179</xm:sqref>
            </x14:sparkline>
            <x14:sparkline>
              <xm:f>'8.Dashboard'!B180:C180</xm:f>
              <xm:sqref>D180</xm:sqref>
            </x14:sparkline>
            <x14:sparkline>
              <xm:f>'8.Dashboard'!B181:C181</xm:f>
              <xm:sqref>D181</xm:sqref>
            </x14:sparkline>
            <x14:sparkline>
              <xm:f>'8.Dashboard'!B182:C182</xm:f>
              <xm:sqref>D182</xm:sqref>
            </x14:sparkline>
            <x14:sparkline>
              <xm:f>'8.Dashboard'!B183:C183</xm:f>
              <xm:sqref>D183</xm:sqref>
            </x14:sparkline>
            <x14:sparkline>
              <xm:f>'8.Dashboard'!B184:C184</xm:f>
              <xm:sqref>D184</xm:sqref>
            </x14:sparkline>
            <x14:sparkline>
              <xm:f>'8.Dashboard'!B185:C185</xm:f>
              <xm:sqref>D185</xm:sqref>
            </x14:sparkline>
            <x14:sparkline>
              <xm:f>'8.Dashboard'!B186:C186</xm:f>
              <xm:sqref>D186</xm:sqref>
            </x14:sparkline>
            <x14:sparkline>
              <xm:f>'8.Dashboard'!B187:C187</xm:f>
              <xm:sqref>D187</xm:sqref>
            </x14:sparkline>
            <x14:sparkline>
              <xm:f>'8.Dashboard'!B188:C188</xm:f>
              <xm:sqref>D188</xm:sqref>
            </x14:sparkline>
            <x14:sparkline>
              <xm:f>'8.Dashboard'!B189:C189</xm:f>
              <xm:sqref>D189</xm:sqref>
            </x14:sparkline>
          </x14:sparklines>
        </x14:sparklineGroup>
        <x14:sparklineGroup displayEmptyCellsAs="gap" xr2:uid="{4E7C7154-48A2-446E-8478-03BB6EBB512F}">
          <x14:colorSeries rgb="FF376092"/>
          <x14:colorNegative rgb="FFD00000"/>
          <x14:colorAxis rgb="FF000000"/>
          <x14:colorMarkers rgb="FFD00000"/>
          <x14:colorFirst rgb="FFD00000"/>
          <x14:colorLast rgb="FFD00000"/>
          <x14:colorHigh rgb="FFD00000"/>
          <x14:colorLow rgb="FFD00000"/>
          <x14:sparklines>
            <x14:sparkline>
              <xm:f>'8.Dashboard'!B50:C50</xm:f>
              <xm:sqref>D50</xm:sqref>
            </x14:sparkline>
            <x14:sparkline>
              <xm:f>'8.Dashboard'!B51:C51</xm:f>
              <xm:sqref>D51</xm:sqref>
            </x14:sparkline>
          </x14:sparklines>
        </x14:sparklineGroup>
        <x14:sparklineGroup displayEmptyCellsAs="gap" xr2:uid="{F902C67E-3DF3-4AD0-8E50-647830F86828}">
          <x14:colorSeries rgb="FF376092"/>
          <x14:colorNegative rgb="FFD00000"/>
          <x14:colorAxis rgb="FF000000"/>
          <x14:colorMarkers rgb="FFD00000"/>
          <x14:colorFirst rgb="FFD00000"/>
          <x14:colorLast rgb="FFD00000"/>
          <x14:colorHigh rgb="FFD00000"/>
          <x14:colorLow rgb="FFD00000"/>
          <x14:sparklines>
            <x14:sparkline>
              <xm:f>'8.Dashboard'!B56:C56</xm:f>
              <xm:sqref>D56</xm:sqref>
            </x14:sparkline>
            <x14:sparkline>
              <xm:f>'8.Dashboard'!B57:C57</xm:f>
              <xm:sqref>D57</xm:sqref>
            </x14:sparkline>
          </x14:sparklines>
        </x14:sparklineGroup>
        <x14:sparklineGroup displayEmptyCellsAs="gap" xr2:uid="{55A42826-094E-43DC-AC8E-19231998C0A8}">
          <x14:colorSeries rgb="FF376092"/>
          <x14:colorNegative rgb="FFD00000"/>
          <x14:colorAxis rgb="FF000000"/>
          <x14:colorMarkers rgb="FFD00000"/>
          <x14:colorFirst rgb="FFD00000"/>
          <x14:colorLast rgb="FFD00000"/>
          <x14:colorHigh rgb="FFD00000"/>
          <x14:colorLow rgb="FFD00000"/>
          <x14:sparklines>
            <x14:sparkline>
              <xm:f>'8.Dashboard'!B55:C55</xm:f>
              <xm:sqref>D55</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499984740745262"/>
  </sheetPr>
  <dimension ref="A1:AH31"/>
  <sheetViews>
    <sheetView zoomScaleNormal="100" workbookViewId="0"/>
  </sheetViews>
  <sheetFormatPr defaultColWidth="18.33203125" defaultRowHeight="15.6" x14ac:dyDescent="0.3"/>
  <cols>
    <col min="1" max="1" width="27.6640625" style="3" customWidth="1"/>
    <col min="2" max="2" width="27.33203125" style="3" customWidth="1"/>
    <col min="3" max="19" width="18.33203125" style="3"/>
    <col min="20" max="20" width="17.109375" style="139" customWidth="1"/>
    <col min="21" max="31" width="18.33203125" style="3"/>
    <col min="32" max="32" width="20.33203125" style="3" customWidth="1"/>
    <col min="33" max="33" width="18.33203125" style="3"/>
    <col min="34" max="34" width="18.33203125" style="139"/>
    <col min="35" max="16384" width="18.33203125" style="3"/>
  </cols>
  <sheetData>
    <row r="1" spans="1:34" x14ac:dyDescent="0.3">
      <c r="A1" s="1" t="s">
        <v>712</v>
      </c>
    </row>
    <row r="2" spans="1:34" s="1" customFormat="1" x14ac:dyDescent="0.3">
      <c r="C2" s="19"/>
      <c r="D2" s="19"/>
      <c r="E2" s="20" t="s">
        <v>713</v>
      </c>
      <c r="F2" s="21"/>
      <c r="G2" s="19"/>
      <c r="H2" s="19"/>
      <c r="I2" s="19"/>
      <c r="J2" s="19"/>
      <c r="K2" s="22"/>
      <c r="L2" s="22"/>
      <c r="M2" s="22"/>
      <c r="N2" s="22"/>
      <c r="O2" s="22" t="s">
        <v>714</v>
      </c>
      <c r="P2" s="22"/>
      <c r="Q2" s="22"/>
      <c r="R2" s="22"/>
      <c r="S2" s="22"/>
      <c r="T2" s="153"/>
      <c r="U2" s="23" t="s">
        <v>715</v>
      </c>
      <c r="V2" s="24"/>
      <c r="W2" s="25"/>
      <c r="X2" s="25"/>
      <c r="Y2" s="25"/>
      <c r="Z2" s="25"/>
      <c r="AA2" s="26" t="s">
        <v>716</v>
      </c>
      <c r="AB2" s="25"/>
      <c r="AC2" s="25"/>
      <c r="AD2" s="25"/>
      <c r="AE2" s="25"/>
      <c r="AF2" s="27"/>
      <c r="AG2" s="191" t="s">
        <v>717</v>
      </c>
      <c r="AH2" s="191"/>
    </row>
    <row r="3" spans="1:34" s="18" customFormat="1" ht="95.4" customHeight="1" x14ac:dyDescent="0.3">
      <c r="A3" s="30" t="s">
        <v>718</v>
      </c>
      <c r="B3" s="30" t="s">
        <v>719</v>
      </c>
      <c r="C3" s="30" t="s">
        <v>516</v>
      </c>
      <c r="D3" s="30" t="s">
        <v>465</v>
      </c>
      <c r="E3" s="30" t="s">
        <v>493</v>
      </c>
      <c r="F3" s="30" t="s">
        <v>524</v>
      </c>
      <c r="G3" s="30" t="s">
        <v>720</v>
      </c>
      <c r="H3" s="30" t="s">
        <v>471</v>
      </c>
      <c r="I3" s="30" t="s">
        <v>469</v>
      </c>
      <c r="J3" s="30" t="s">
        <v>498</v>
      </c>
      <c r="K3" s="30" t="s">
        <v>721</v>
      </c>
      <c r="L3" s="30" t="s">
        <v>722</v>
      </c>
      <c r="M3" s="30" t="s">
        <v>723</v>
      </c>
      <c r="N3" s="30" t="s">
        <v>724</v>
      </c>
      <c r="O3" s="30" t="s">
        <v>481</v>
      </c>
      <c r="P3" s="30" t="s">
        <v>489</v>
      </c>
      <c r="Q3" s="30" t="s">
        <v>457</v>
      </c>
      <c r="R3" s="30" t="s">
        <v>505</v>
      </c>
      <c r="S3" s="30" t="s">
        <v>725</v>
      </c>
      <c r="T3" s="152" t="s">
        <v>526</v>
      </c>
      <c r="U3" s="30" t="s">
        <v>726</v>
      </c>
      <c r="V3" s="30" t="s">
        <v>727</v>
      </c>
      <c r="W3" s="30" t="s">
        <v>728</v>
      </c>
      <c r="X3" s="30" t="s">
        <v>729</v>
      </c>
      <c r="Y3" s="30" t="s">
        <v>730</v>
      </c>
      <c r="Z3" s="30" t="s">
        <v>731</v>
      </c>
      <c r="AA3" s="30" t="s">
        <v>732</v>
      </c>
      <c r="AB3" s="30" t="s">
        <v>733</v>
      </c>
      <c r="AC3" s="30" t="s">
        <v>734</v>
      </c>
      <c r="AD3" s="30" t="s">
        <v>735</v>
      </c>
      <c r="AE3" s="30" t="s">
        <v>736</v>
      </c>
      <c r="AF3" s="30" t="s">
        <v>432</v>
      </c>
      <c r="AG3" s="30" t="s">
        <v>737</v>
      </c>
      <c r="AH3" s="152" t="s">
        <v>738</v>
      </c>
    </row>
    <row r="4" spans="1:34" ht="28.95" customHeight="1" x14ac:dyDescent="0.3">
      <c r="A4" s="31" t="s">
        <v>739</v>
      </c>
      <c r="B4" s="8" t="s">
        <v>740</v>
      </c>
      <c r="C4" s="41">
        <v>19</v>
      </c>
      <c r="D4" s="41">
        <v>31</v>
      </c>
      <c r="E4" s="41">
        <v>43</v>
      </c>
      <c r="F4" s="41">
        <v>94</v>
      </c>
      <c r="G4" s="118">
        <v>9.6</v>
      </c>
      <c r="H4" s="41" t="s">
        <v>741</v>
      </c>
      <c r="I4" s="41" t="s">
        <v>741</v>
      </c>
      <c r="J4" s="41" t="s">
        <v>741</v>
      </c>
      <c r="K4" s="41">
        <v>0.89400000000000002</v>
      </c>
      <c r="L4" s="41">
        <v>3.5000000000000003E-2</v>
      </c>
      <c r="M4" s="41">
        <v>6.0999999999999999E-2</v>
      </c>
      <c r="N4" s="41">
        <v>8.4000000000000005E-2</v>
      </c>
      <c r="O4" s="41">
        <v>67</v>
      </c>
      <c r="P4" s="41" t="s">
        <v>541</v>
      </c>
      <c r="Q4" s="41" t="s">
        <v>541</v>
      </c>
      <c r="R4" s="41" t="s">
        <v>541</v>
      </c>
      <c r="S4" s="41" t="s">
        <v>541</v>
      </c>
      <c r="T4" s="118">
        <v>54176.2</v>
      </c>
      <c r="U4" s="31">
        <v>2.0209999999999998E-3</v>
      </c>
      <c r="V4" s="118">
        <v>14.7</v>
      </c>
      <c r="W4" s="41">
        <v>30</v>
      </c>
      <c r="X4" s="41" t="s">
        <v>541</v>
      </c>
      <c r="Y4" s="41">
        <v>49</v>
      </c>
      <c r="Z4" s="41">
        <v>97</v>
      </c>
      <c r="AA4" s="41">
        <v>13</v>
      </c>
      <c r="AB4" s="41">
        <v>17</v>
      </c>
      <c r="AC4" s="41">
        <v>17</v>
      </c>
      <c r="AD4" s="41">
        <v>97</v>
      </c>
      <c r="AE4" s="41">
        <v>13</v>
      </c>
      <c r="AF4" s="41" t="s">
        <v>541</v>
      </c>
      <c r="AG4" s="41">
        <v>0.60029999999999994</v>
      </c>
      <c r="AH4" s="118">
        <v>26.8</v>
      </c>
    </row>
    <row r="5" spans="1:34" ht="19.95" customHeight="1" x14ac:dyDescent="0.3">
      <c r="A5" s="31" t="s">
        <v>739</v>
      </c>
      <c r="B5" s="8" t="s">
        <v>667</v>
      </c>
      <c r="C5" s="41">
        <v>28</v>
      </c>
      <c r="D5" s="41">
        <v>38</v>
      </c>
      <c r="E5" s="41">
        <v>58</v>
      </c>
      <c r="F5" s="41">
        <v>95</v>
      </c>
      <c r="G5" s="118">
        <v>7.3</v>
      </c>
      <c r="H5" s="41" t="s">
        <v>741</v>
      </c>
      <c r="I5" s="41" t="s">
        <v>741</v>
      </c>
      <c r="J5" s="41" t="s">
        <v>741</v>
      </c>
      <c r="K5" s="41">
        <v>0.82</v>
      </c>
      <c r="L5" s="41">
        <v>3.2000000000000001E-2</v>
      </c>
      <c r="M5" s="41">
        <v>6.6000000000000003E-2</v>
      </c>
      <c r="N5" s="41">
        <v>8.3000000000000004E-2</v>
      </c>
      <c r="O5" s="41">
        <v>71</v>
      </c>
      <c r="P5" s="41" t="s">
        <v>541</v>
      </c>
      <c r="Q5" s="41" t="s">
        <v>541</v>
      </c>
      <c r="R5" s="41" t="s">
        <v>541</v>
      </c>
      <c r="S5" s="41" t="s">
        <v>541</v>
      </c>
      <c r="T5" s="154">
        <v>87136.2</v>
      </c>
      <c r="U5" s="31">
        <v>4.6179999999999997E-3</v>
      </c>
      <c r="V5" s="118">
        <v>20.9</v>
      </c>
      <c r="W5" s="41">
        <v>22</v>
      </c>
      <c r="X5" s="41" t="s">
        <v>541</v>
      </c>
      <c r="Y5" s="41">
        <v>41</v>
      </c>
      <c r="Z5" s="41">
        <v>97</v>
      </c>
      <c r="AA5" s="41">
        <v>12</v>
      </c>
      <c r="AB5" s="41">
        <v>20</v>
      </c>
      <c r="AC5" s="41">
        <v>20</v>
      </c>
      <c r="AD5" s="41">
        <v>97</v>
      </c>
      <c r="AE5" s="41">
        <v>12</v>
      </c>
      <c r="AF5" s="41" t="s">
        <v>541</v>
      </c>
      <c r="AG5" s="41">
        <v>1.7097899999999999</v>
      </c>
      <c r="AH5" s="118">
        <v>43.8</v>
      </c>
    </row>
    <row r="6" spans="1:34" ht="19.95" customHeight="1" x14ac:dyDescent="0.3">
      <c r="A6" s="31" t="s">
        <v>739</v>
      </c>
      <c r="B6" s="8" t="s">
        <v>742</v>
      </c>
      <c r="C6" s="41">
        <v>27</v>
      </c>
      <c r="D6" s="41">
        <v>34</v>
      </c>
      <c r="E6" s="41">
        <v>43</v>
      </c>
      <c r="F6" s="41">
        <v>96</v>
      </c>
      <c r="G6" s="118">
        <v>9.3000000000000007</v>
      </c>
      <c r="H6" s="41" t="s">
        <v>741</v>
      </c>
      <c r="I6" s="41" t="s">
        <v>741</v>
      </c>
      <c r="J6" s="41" t="s">
        <v>741</v>
      </c>
      <c r="K6" s="41">
        <v>0.90600000000000003</v>
      </c>
      <c r="L6" s="41">
        <v>3.3000000000000002E-2</v>
      </c>
      <c r="M6" s="41">
        <v>5.8999999999999997E-2</v>
      </c>
      <c r="N6" s="41">
        <v>8.3000000000000004E-2</v>
      </c>
      <c r="O6" s="41">
        <v>70</v>
      </c>
      <c r="P6" s="41" t="s">
        <v>541</v>
      </c>
      <c r="Q6" s="41" t="s">
        <v>541</v>
      </c>
      <c r="R6" s="41" t="s">
        <v>541</v>
      </c>
      <c r="S6" s="41" t="s">
        <v>541</v>
      </c>
      <c r="T6" s="154">
        <v>21285.1</v>
      </c>
      <c r="U6" s="31">
        <v>2.0209999999999998E-3</v>
      </c>
      <c r="V6" s="118">
        <v>14.7</v>
      </c>
      <c r="W6" s="41">
        <v>30</v>
      </c>
      <c r="X6" s="41" t="s">
        <v>541</v>
      </c>
      <c r="Y6" s="41">
        <v>49</v>
      </c>
      <c r="Z6" s="41">
        <v>97</v>
      </c>
      <c r="AA6" s="41">
        <v>13</v>
      </c>
      <c r="AB6" s="41">
        <v>17</v>
      </c>
      <c r="AC6" s="41">
        <v>17</v>
      </c>
      <c r="AD6" s="41">
        <v>98</v>
      </c>
      <c r="AE6" s="41">
        <v>13</v>
      </c>
      <c r="AF6" s="41" t="s">
        <v>541</v>
      </c>
      <c r="AG6" s="41">
        <v>0.37790000000000001</v>
      </c>
      <c r="AH6" s="118">
        <v>78.900000000000006</v>
      </c>
    </row>
    <row r="7" spans="1:34" ht="19.95" customHeight="1" x14ac:dyDescent="0.3">
      <c r="A7" s="31" t="s">
        <v>739</v>
      </c>
      <c r="B7" s="8" t="s">
        <v>650</v>
      </c>
      <c r="C7" s="41">
        <v>23</v>
      </c>
      <c r="D7" s="41">
        <v>29</v>
      </c>
      <c r="E7" s="41">
        <v>44</v>
      </c>
      <c r="F7" s="41">
        <v>99</v>
      </c>
      <c r="G7" s="118">
        <v>9</v>
      </c>
      <c r="H7" s="41" t="s">
        <v>741</v>
      </c>
      <c r="I7" s="41" t="s">
        <v>741</v>
      </c>
      <c r="J7" s="41" t="s">
        <v>743</v>
      </c>
      <c r="K7" s="41">
        <v>0.84199999999999997</v>
      </c>
      <c r="L7" s="41">
        <v>3.5000000000000003E-2</v>
      </c>
      <c r="M7" s="41">
        <v>6.4000000000000001E-2</v>
      </c>
      <c r="N7" s="41">
        <v>0.08</v>
      </c>
      <c r="O7" s="41">
        <v>67</v>
      </c>
      <c r="P7" s="41" t="s">
        <v>541</v>
      </c>
      <c r="Q7" s="41" t="s">
        <v>541</v>
      </c>
      <c r="R7" s="41" t="s">
        <v>541</v>
      </c>
      <c r="S7" s="41" t="s">
        <v>541</v>
      </c>
      <c r="T7" s="154">
        <v>6259.9</v>
      </c>
      <c r="U7" s="31">
        <v>1.451E-3</v>
      </c>
      <c r="V7" s="118">
        <v>10</v>
      </c>
      <c r="W7" s="41">
        <v>24</v>
      </c>
      <c r="X7" s="41" t="s">
        <v>541</v>
      </c>
      <c r="Y7" s="41">
        <v>34</v>
      </c>
      <c r="Z7" s="41">
        <v>98</v>
      </c>
      <c r="AA7" s="41">
        <v>10</v>
      </c>
      <c r="AB7" s="41">
        <v>24</v>
      </c>
      <c r="AC7" s="41">
        <v>24</v>
      </c>
      <c r="AD7" s="41">
        <v>99</v>
      </c>
      <c r="AE7" s="41">
        <v>10</v>
      </c>
      <c r="AF7" s="41" t="s">
        <v>541</v>
      </c>
      <c r="AG7" s="41">
        <v>2.1801200000000001</v>
      </c>
      <c r="AH7" s="118">
        <v>325.7</v>
      </c>
    </row>
    <row r="8" spans="1:34" ht="19.95" customHeight="1" x14ac:dyDescent="0.3">
      <c r="A8" s="31" t="s">
        <v>739</v>
      </c>
      <c r="B8" s="8" t="s">
        <v>654</v>
      </c>
      <c r="C8" s="41">
        <v>23</v>
      </c>
      <c r="D8" s="41">
        <v>29</v>
      </c>
      <c r="E8" s="41">
        <v>44</v>
      </c>
      <c r="F8" s="41">
        <v>99</v>
      </c>
      <c r="G8" s="118">
        <v>9</v>
      </c>
      <c r="H8" s="41" t="s">
        <v>741</v>
      </c>
      <c r="I8" s="41" t="s">
        <v>741</v>
      </c>
      <c r="J8" s="41" t="s">
        <v>743</v>
      </c>
      <c r="K8" s="41">
        <v>0.91900000000000004</v>
      </c>
      <c r="L8" s="41">
        <v>3.3000000000000002E-2</v>
      </c>
      <c r="M8" s="41">
        <v>0.06</v>
      </c>
      <c r="N8" s="41">
        <v>7.2999999999999995E-2</v>
      </c>
      <c r="O8" s="41">
        <v>66</v>
      </c>
      <c r="P8" s="41" t="s">
        <v>541</v>
      </c>
      <c r="Q8" s="41" t="s">
        <v>541</v>
      </c>
      <c r="R8" s="41" t="s">
        <v>541</v>
      </c>
      <c r="S8" s="41" t="s">
        <v>541</v>
      </c>
      <c r="T8" s="118">
        <v>1979</v>
      </c>
      <c r="U8" s="31">
        <v>9.9299999999999996E-4</v>
      </c>
      <c r="V8" s="118">
        <v>7.8</v>
      </c>
      <c r="W8" s="41">
        <v>24</v>
      </c>
      <c r="X8" s="41" t="s">
        <v>541</v>
      </c>
      <c r="Y8" s="41">
        <v>36</v>
      </c>
      <c r="Z8" s="41">
        <v>98</v>
      </c>
      <c r="AA8" s="41">
        <v>7</v>
      </c>
      <c r="AB8" s="41">
        <v>24</v>
      </c>
      <c r="AC8" s="41">
        <v>24</v>
      </c>
      <c r="AD8" s="41">
        <v>99</v>
      </c>
      <c r="AE8" s="41">
        <v>9</v>
      </c>
      <c r="AF8" s="41" t="s">
        <v>541</v>
      </c>
      <c r="AG8" s="41">
        <v>0.76210999999999995</v>
      </c>
      <c r="AH8" s="118">
        <v>121.5</v>
      </c>
    </row>
    <row r="9" spans="1:34" ht="19.95" customHeight="1" x14ac:dyDescent="0.3">
      <c r="A9" s="31" t="s">
        <v>739</v>
      </c>
      <c r="B9" s="8" t="s">
        <v>744</v>
      </c>
      <c r="C9" s="41">
        <v>20</v>
      </c>
      <c r="D9" s="41">
        <v>28</v>
      </c>
      <c r="E9" s="41">
        <v>43</v>
      </c>
      <c r="F9" s="41">
        <v>98</v>
      </c>
      <c r="G9" s="118">
        <v>9.6999999999999993</v>
      </c>
      <c r="H9" s="41" t="s">
        <v>741</v>
      </c>
      <c r="I9" s="41" t="s">
        <v>741</v>
      </c>
      <c r="J9" s="41" t="s">
        <v>743</v>
      </c>
      <c r="K9" s="41">
        <v>0.77</v>
      </c>
      <c r="L9" s="41">
        <v>3.5000000000000003E-2</v>
      </c>
      <c r="M9" s="41">
        <v>6.3E-2</v>
      </c>
      <c r="N9" s="41">
        <v>7.8E-2</v>
      </c>
      <c r="O9" s="41">
        <v>67</v>
      </c>
      <c r="P9" s="41" t="s">
        <v>541</v>
      </c>
      <c r="Q9" s="41" t="s">
        <v>541</v>
      </c>
      <c r="R9" s="41" t="s">
        <v>541</v>
      </c>
      <c r="S9" s="41" t="s">
        <v>541</v>
      </c>
      <c r="T9" s="154">
        <v>14.3</v>
      </c>
      <c r="U9" s="31">
        <v>1.1490000000000001E-3</v>
      </c>
      <c r="V9" s="118">
        <v>8.8000000000000007</v>
      </c>
      <c r="W9" s="41">
        <v>21</v>
      </c>
      <c r="X9" s="41" t="s">
        <v>541</v>
      </c>
      <c r="Y9" s="41">
        <v>34</v>
      </c>
      <c r="Z9" s="41">
        <v>98</v>
      </c>
      <c r="AA9" s="41">
        <v>10</v>
      </c>
      <c r="AB9" s="41">
        <v>21</v>
      </c>
      <c r="AC9" s="41">
        <v>21</v>
      </c>
      <c r="AD9" s="41">
        <v>99</v>
      </c>
      <c r="AE9" s="41">
        <v>11</v>
      </c>
      <c r="AF9" s="41" t="s">
        <v>541</v>
      </c>
      <c r="AG9" s="41" t="s">
        <v>541</v>
      </c>
      <c r="AH9" s="118" t="s">
        <v>541</v>
      </c>
    </row>
    <row r="10" spans="1:34" ht="19.95" customHeight="1" x14ac:dyDescent="0.3">
      <c r="A10" s="31" t="s">
        <v>739</v>
      </c>
      <c r="B10" s="8" t="s">
        <v>745</v>
      </c>
      <c r="C10" s="41">
        <v>20</v>
      </c>
      <c r="D10" s="41">
        <v>28</v>
      </c>
      <c r="E10" s="41">
        <v>42</v>
      </c>
      <c r="F10" s="41">
        <v>98</v>
      </c>
      <c r="G10" s="118">
        <v>9.5</v>
      </c>
      <c r="H10" s="41" t="s">
        <v>741</v>
      </c>
      <c r="I10" s="41" t="s">
        <v>741</v>
      </c>
      <c r="J10" s="41" t="s">
        <v>743</v>
      </c>
      <c r="K10" s="41">
        <v>0.63400000000000001</v>
      </c>
      <c r="L10" s="41">
        <v>3.5000000000000003E-2</v>
      </c>
      <c r="M10" s="41">
        <v>6.3E-2</v>
      </c>
      <c r="N10" s="41">
        <v>7.9000000000000001E-2</v>
      </c>
      <c r="O10" s="41">
        <v>67</v>
      </c>
      <c r="P10" s="41" t="s">
        <v>541</v>
      </c>
      <c r="Q10" s="41" t="s">
        <v>541</v>
      </c>
      <c r="R10" s="41" t="s">
        <v>541</v>
      </c>
      <c r="S10" s="41" t="s">
        <v>541</v>
      </c>
      <c r="T10" s="118">
        <v>408.6</v>
      </c>
      <c r="U10" s="31">
        <v>9.2299999999999999E-4</v>
      </c>
      <c r="V10" s="118">
        <v>5.8</v>
      </c>
      <c r="W10" s="41">
        <v>21</v>
      </c>
      <c r="X10" s="41" t="s">
        <v>541</v>
      </c>
      <c r="Y10" s="41">
        <v>34</v>
      </c>
      <c r="Z10" s="41">
        <v>98</v>
      </c>
      <c r="AA10" s="41">
        <v>10</v>
      </c>
      <c r="AB10" s="41">
        <v>21</v>
      </c>
      <c r="AC10" s="41">
        <v>21</v>
      </c>
      <c r="AD10" s="41">
        <v>99</v>
      </c>
      <c r="AE10" s="41">
        <v>11</v>
      </c>
      <c r="AF10" s="41" t="s">
        <v>541</v>
      </c>
      <c r="AG10" s="41" t="s">
        <v>541</v>
      </c>
      <c r="AH10" s="118" t="s">
        <v>541</v>
      </c>
    </row>
    <row r="11" spans="1:34" ht="19.95" customHeight="1" x14ac:dyDescent="0.3">
      <c r="A11" s="31" t="s">
        <v>739</v>
      </c>
      <c r="B11" s="8" t="s">
        <v>746</v>
      </c>
      <c r="C11" s="41">
        <v>15</v>
      </c>
      <c r="D11" s="41">
        <v>21</v>
      </c>
      <c r="E11" s="41">
        <v>34</v>
      </c>
      <c r="F11" s="41">
        <v>99</v>
      </c>
      <c r="G11" s="118">
        <v>8.6999999999999993</v>
      </c>
      <c r="H11" s="41" t="s">
        <v>741</v>
      </c>
      <c r="I11" s="41" t="s">
        <v>741</v>
      </c>
      <c r="J11" s="41" t="s">
        <v>743</v>
      </c>
      <c r="K11" s="41">
        <v>0.80900000000000005</v>
      </c>
      <c r="L11" s="41">
        <v>3.5999999999999997E-2</v>
      </c>
      <c r="M11" s="41">
        <v>6.8000000000000005E-2</v>
      </c>
      <c r="N11" s="41">
        <v>7.8E-2</v>
      </c>
      <c r="O11" s="41">
        <v>65</v>
      </c>
      <c r="P11" s="41" t="s">
        <v>541</v>
      </c>
      <c r="Q11" s="41" t="s">
        <v>541</v>
      </c>
      <c r="R11" s="41" t="s">
        <v>541</v>
      </c>
      <c r="S11" s="41" t="s">
        <v>541</v>
      </c>
      <c r="T11" s="154">
        <v>5633.5</v>
      </c>
      <c r="U11" s="31">
        <v>6.4000000000000005E-4</v>
      </c>
      <c r="V11" s="118">
        <v>3.1</v>
      </c>
      <c r="W11" s="41">
        <v>19</v>
      </c>
      <c r="X11" s="41" t="s">
        <v>541</v>
      </c>
      <c r="Y11" s="41">
        <v>29</v>
      </c>
      <c r="Z11" s="41">
        <v>98</v>
      </c>
      <c r="AA11" s="41">
        <v>11</v>
      </c>
      <c r="AB11" s="41">
        <v>22</v>
      </c>
      <c r="AC11" s="41">
        <v>22</v>
      </c>
      <c r="AD11" s="41">
        <v>98</v>
      </c>
      <c r="AE11" s="41">
        <v>12</v>
      </c>
      <c r="AF11" s="41" t="s">
        <v>541</v>
      </c>
      <c r="AG11" s="41">
        <v>0.42171999999999998</v>
      </c>
      <c r="AH11" s="118">
        <v>319.3</v>
      </c>
    </row>
    <row r="12" spans="1:34" ht="19.95" customHeight="1" x14ac:dyDescent="0.3">
      <c r="A12" s="31" t="s">
        <v>739</v>
      </c>
      <c r="B12" s="8" t="s">
        <v>671</v>
      </c>
      <c r="C12" s="41">
        <v>23</v>
      </c>
      <c r="D12" s="41">
        <v>29</v>
      </c>
      <c r="E12" s="41">
        <v>45</v>
      </c>
      <c r="F12" s="41">
        <v>98</v>
      </c>
      <c r="G12" s="118">
        <v>9.1</v>
      </c>
      <c r="H12" s="41" t="s">
        <v>741</v>
      </c>
      <c r="I12" s="41" t="s">
        <v>741</v>
      </c>
      <c r="J12" s="41" t="s">
        <v>743</v>
      </c>
      <c r="K12" s="41">
        <v>0.92800000000000005</v>
      </c>
      <c r="L12" s="41">
        <v>3.3000000000000002E-2</v>
      </c>
      <c r="M12" s="41">
        <v>5.8999999999999997E-2</v>
      </c>
      <c r="N12" s="41">
        <v>7.1999999999999995E-2</v>
      </c>
      <c r="O12" s="41">
        <v>64</v>
      </c>
      <c r="P12" s="41" t="s">
        <v>541</v>
      </c>
      <c r="Q12" s="41" t="s">
        <v>541</v>
      </c>
      <c r="R12" s="41" t="s">
        <v>541</v>
      </c>
      <c r="S12" s="41" t="s">
        <v>541</v>
      </c>
      <c r="T12" s="118">
        <v>1421.4</v>
      </c>
      <c r="U12" s="31">
        <v>1.142E-3</v>
      </c>
      <c r="V12" s="118">
        <v>9.4</v>
      </c>
      <c r="W12" s="41">
        <v>25</v>
      </c>
      <c r="X12" s="41" t="s">
        <v>541</v>
      </c>
      <c r="Y12" s="41">
        <v>38</v>
      </c>
      <c r="Z12" s="41">
        <v>109</v>
      </c>
      <c r="AA12" s="41">
        <v>6</v>
      </c>
      <c r="AB12" s="41">
        <v>20</v>
      </c>
      <c r="AC12" s="41">
        <v>20</v>
      </c>
      <c r="AD12" s="41">
        <v>109</v>
      </c>
      <c r="AE12" s="41">
        <v>8</v>
      </c>
      <c r="AF12" s="41" t="s">
        <v>541</v>
      </c>
      <c r="AG12" s="41">
        <v>2.2849599999999999</v>
      </c>
      <c r="AH12" s="118">
        <v>136.1</v>
      </c>
    </row>
    <row r="13" spans="1:34" ht="19.95" customHeight="1" x14ac:dyDescent="0.3">
      <c r="A13" s="31" t="s">
        <v>739</v>
      </c>
      <c r="B13" s="8" t="s">
        <v>747</v>
      </c>
      <c r="C13" s="41">
        <v>20</v>
      </c>
      <c r="D13" s="41">
        <v>28</v>
      </c>
      <c r="E13" s="41">
        <v>43</v>
      </c>
      <c r="F13" s="41">
        <v>99</v>
      </c>
      <c r="G13" s="118">
        <v>8.8000000000000007</v>
      </c>
      <c r="H13" s="41" t="s">
        <v>741</v>
      </c>
      <c r="I13" s="41" t="s">
        <v>741</v>
      </c>
      <c r="J13" s="41" t="s">
        <v>743</v>
      </c>
      <c r="K13" s="41">
        <v>0.91300000000000003</v>
      </c>
      <c r="L13" s="41">
        <v>3.5000000000000003E-2</v>
      </c>
      <c r="M13" s="41">
        <v>6.6000000000000003E-2</v>
      </c>
      <c r="N13" s="41">
        <v>7.5999999999999998E-2</v>
      </c>
      <c r="O13" s="41">
        <v>65</v>
      </c>
      <c r="P13" s="41" t="s">
        <v>541</v>
      </c>
      <c r="Q13" s="41" t="s">
        <v>541</v>
      </c>
      <c r="R13" s="41" t="s">
        <v>541</v>
      </c>
      <c r="S13" s="41" t="s">
        <v>541</v>
      </c>
      <c r="T13" s="118">
        <v>23867.7</v>
      </c>
      <c r="U13" s="31">
        <v>1.2689999999999999E-3</v>
      </c>
      <c r="V13" s="118">
        <v>9.4</v>
      </c>
      <c r="W13" s="41">
        <v>19</v>
      </c>
      <c r="X13" s="41" t="s">
        <v>541</v>
      </c>
      <c r="Y13" s="41">
        <v>36</v>
      </c>
      <c r="Z13" s="41">
        <v>100</v>
      </c>
      <c r="AA13" s="41">
        <v>12</v>
      </c>
      <c r="AB13" s="41">
        <v>17</v>
      </c>
      <c r="AC13" s="41">
        <v>17</v>
      </c>
      <c r="AD13" s="41">
        <v>100</v>
      </c>
      <c r="AE13" s="41">
        <v>13</v>
      </c>
      <c r="AF13" s="41" t="s">
        <v>541</v>
      </c>
      <c r="AG13" s="41">
        <v>0.84772000000000003</v>
      </c>
      <c r="AH13" s="118">
        <v>209.1</v>
      </c>
    </row>
    <row r="14" spans="1:34" ht="19.95" customHeight="1" x14ac:dyDescent="0.3">
      <c r="A14" s="31" t="s">
        <v>739</v>
      </c>
      <c r="B14" s="8" t="s">
        <v>748</v>
      </c>
      <c r="C14" s="41">
        <v>23</v>
      </c>
      <c r="D14" s="41">
        <v>29</v>
      </c>
      <c r="E14" s="41">
        <v>39</v>
      </c>
      <c r="F14" s="41">
        <v>98</v>
      </c>
      <c r="G14" s="118">
        <v>9.6</v>
      </c>
      <c r="H14" s="41" t="s">
        <v>741</v>
      </c>
      <c r="I14" s="41" t="s">
        <v>741</v>
      </c>
      <c r="J14" s="41" t="s">
        <v>743</v>
      </c>
      <c r="K14" s="41">
        <v>0.70799999999999996</v>
      </c>
      <c r="L14" s="41">
        <v>3.4000000000000002E-2</v>
      </c>
      <c r="M14" s="41">
        <v>0.06</v>
      </c>
      <c r="N14" s="41">
        <v>7.4999999999999997E-2</v>
      </c>
      <c r="O14" s="41">
        <v>66</v>
      </c>
      <c r="P14" s="41" t="s">
        <v>541</v>
      </c>
      <c r="Q14" s="41" t="s">
        <v>541</v>
      </c>
      <c r="R14" s="41" t="s">
        <v>541</v>
      </c>
      <c r="S14" s="41" t="s">
        <v>541</v>
      </c>
      <c r="T14" s="154">
        <v>-99</v>
      </c>
      <c r="U14" s="31">
        <v>6.2100000000000002E-4</v>
      </c>
      <c r="V14" s="118">
        <v>4.2</v>
      </c>
      <c r="W14" s="41">
        <v>23</v>
      </c>
      <c r="X14" s="41" t="s">
        <v>541</v>
      </c>
      <c r="Y14" s="41">
        <v>36</v>
      </c>
      <c r="Z14" s="41">
        <v>98</v>
      </c>
      <c r="AA14" s="41">
        <v>7</v>
      </c>
      <c r="AB14" s="41">
        <v>19</v>
      </c>
      <c r="AC14" s="41">
        <v>19</v>
      </c>
      <c r="AD14" s="41">
        <v>98</v>
      </c>
      <c r="AE14" s="41">
        <v>10</v>
      </c>
      <c r="AF14" s="41" t="s">
        <v>541</v>
      </c>
      <c r="AG14" s="41">
        <v>9.2109999999999997E-2</v>
      </c>
      <c r="AH14" s="118">
        <v>32.200000000000003</v>
      </c>
    </row>
    <row r="15" spans="1:34" ht="19.95" customHeight="1" x14ac:dyDescent="0.3">
      <c r="A15" s="31" t="s">
        <v>739</v>
      </c>
      <c r="B15" s="8" t="s">
        <v>658</v>
      </c>
      <c r="C15" s="41">
        <v>19</v>
      </c>
      <c r="D15" s="41">
        <v>30</v>
      </c>
      <c r="E15" s="41">
        <v>46</v>
      </c>
      <c r="F15" s="41">
        <v>94</v>
      </c>
      <c r="G15" s="118">
        <v>9.4</v>
      </c>
      <c r="H15" s="41" t="s">
        <v>741</v>
      </c>
      <c r="I15" s="41" t="s">
        <v>741</v>
      </c>
      <c r="J15" s="41" t="s">
        <v>743</v>
      </c>
      <c r="K15" s="118">
        <v>0.9</v>
      </c>
      <c r="L15" s="41">
        <v>0.04</v>
      </c>
      <c r="M15" s="41">
        <v>6.8000000000000005E-2</v>
      </c>
      <c r="N15" s="41">
        <v>7.6999999999999999E-2</v>
      </c>
      <c r="O15" s="41">
        <v>72</v>
      </c>
      <c r="P15" s="41" t="s">
        <v>541</v>
      </c>
      <c r="Q15" s="41" t="s">
        <v>541</v>
      </c>
      <c r="R15" s="41" t="s">
        <v>541</v>
      </c>
      <c r="S15" s="41" t="s">
        <v>541</v>
      </c>
      <c r="T15" s="154">
        <v>1149.5999999999999</v>
      </c>
      <c r="U15" s="31">
        <v>1.142E-3</v>
      </c>
      <c r="V15" s="118">
        <v>8.5</v>
      </c>
      <c r="W15" s="41">
        <v>22</v>
      </c>
      <c r="X15" s="41" t="s">
        <v>541</v>
      </c>
      <c r="Y15" s="41">
        <v>37</v>
      </c>
      <c r="Z15" s="41">
        <v>98</v>
      </c>
      <c r="AA15" s="41">
        <v>9</v>
      </c>
      <c r="AB15" s="41">
        <v>16</v>
      </c>
      <c r="AC15" s="41">
        <v>16</v>
      </c>
      <c r="AD15" s="41">
        <v>98</v>
      </c>
      <c r="AE15" s="41">
        <v>9</v>
      </c>
      <c r="AF15" s="41" t="s">
        <v>541</v>
      </c>
      <c r="AG15" s="41">
        <v>0.13552</v>
      </c>
      <c r="AH15" s="118">
        <v>131.4</v>
      </c>
    </row>
    <row r="16" spans="1:34" ht="19.95" customHeight="1" x14ac:dyDescent="0.3">
      <c r="A16" s="31" t="s">
        <v>739</v>
      </c>
      <c r="B16" s="8" t="s">
        <v>749</v>
      </c>
      <c r="C16" s="41">
        <v>16</v>
      </c>
      <c r="D16" s="41">
        <v>22</v>
      </c>
      <c r="E16" s="41">
        <v>36</v>
      </c>
      <c r="F16" s="41">
        <v>99</v>
      </c>
      <c r="G16" s="118">
        <v>8.8000000000000007</v>
      </c>
      <c r="H16" s="41" t="s">
        <v>741</v>
      </c>
      <c r="I16" s="41" t="s">
        <v>741</v>
      </c>
      <c r="J16" s="41" t="s">
        <v>743</v>
      </c>
      <c r="K16" s="41">
        <v>0.88200000000000001</v>
      </c>
      <c r="L16" s="41">
        <v>3.5000000000000003E-2</v>
      </c>
      <c r="M16" s="41">
        <v>6.8000000000000005E-2</v>
      </c>
      <c r="N16" s="41">
        <v>7.8E-2</v>
      </c>
      <c r="O16" s="41">
        <v>65</v>
      </c>
      <c r="P16" s="41" t="s">
        <v>541</v>
      </c>
      <c r="Q16" s="41" t="s">
        <v>541</v>
      </c>
      <c r="R16" s="41" t="s">
        <v>541</v>
      </c>
      <c r="S16" s="41" t="s">
        <v>541</v>
      </c>
      <c r="T16" s="154">
        <v>7072.7</v>
      </c>
      <c r="U16" s="31">
        <v>8.43E-4</v>
      </c>
      <c r="V16" s="118">
        <v>6.3</v>
      </c>
      <c r="W16" s="41">
        <v>19</v>
      </c>
      <c r="X16" s="41" t="s">
        <v>541</v>
      </c>
      <c r="Y16" s="41">
        <v>29</v>
      </c>
      <c r="Z16" s="41">
        <v>96</v>
      </c>
      <c r="AA16" s="41">
        <v>12</v>
      </c>
      <c r="AB16" s="41">
        <v>20</v>
      </c>
      <c r="AC16" s="41">
        <v>20</v>
      </c>
      <c r="AD16" s="41">
        <v>97</v>
      </c>
      <c r="AE16" s="41">
        <v>14</v>
      </c>
      <c r="AF16" s="41" t="s">
        <v>541</v>
      </c>
      <c r="AG16" s="41">
        <v>0.39706000000000002</v>
      </c>
      <c r="AH16" s="118">
        <v>262.39999999999998</v>
      </c>
    </row>
    <row r="17" spans="1:34" ht="19.95" customHeight="1" x14ac:dyDescent="0.3">
      <c r="A17" s="31" t="s">
        <v>739</v>
      </c>
      <c r="B17" s="8" t="s">
        <v>750</v>
      </c>
      <c r="C17" s="41">
        <v>19</v>
      </c>
      <c r="D17" s="41">
        <v>26</v>
      </c>
      <c r="E17" s="41">
        <v>39</v>
      </c>
      <c r="F17" s="41">
        <v>99</v>
      </c>
      <c r="G17" s="118">
        <v>8.6999999999999993</v>
      </c>
      <c r="H17" s="41" t="s">
        <v>741</v>
      </c>
      <c r="I17" s="41" t="s">
        <v>741</v>
      </c>
      <c r="J17" s="41" t="s">
        <v>743</v>
      </c>
      <c r="K17" s="41">
        <v>0.84399999999999997</v>
      </c>
      <c r="L17" s="41">
        <v>3.4000000000000002E-2</v>
      </c>
      <c r="M17" s="41">
        <v>6.2E-2</v>
      </c>
      <c r="N17" s="41">
        <v>7.4999999999999997E-2</v>
      </c>
      <c r="O17" s="41">
        <v>65</v>
      </c>
      <c r="P17" s="41" t="s">
        <v>541</v>
      </c>
      <c r="Q17" s="41" t="s">
        <v>541</v>
      </c>
      <c r="R17" s="41" t="s">
        <v>541</v>
      </c>
      <c r="S17" s="41" t="s">
        <v>541</v>
      </c>
      <c r="T17" s="154">
        <v>547</v>
      </c>
      <c r="U17" s="31">
        <v>8.5999999999999998E-4</v>
      </c>
      <c r="V17" s="118">
        <v>6.2</v>
      </c>
      <c r="W17" s="41">
        <v>20</v>
      </c>
      <c r="X17" s="41" t="s">
        <v>541</v>
      </c>
      <c r="Y17" s="41">
        <v>33</v>
      </c>
      <c r="Z17" s="41">
        <v>109</v>
      </c>
      <c r="AA17" s="41">
        <v>10</v>
      </c>
      <c r="AB17" s="41">
        <v>18</v>
      </c>
      <c r="AC17" s="41">
        <v>18</v>
      </c>
      <c r="AD17" s="41">
        <v>109</v>
      </c>
      <c r="AE17" s="41">
        <v>10</v>
      </c>
      <c r="AF17" s="41" t="s">
        <v>541</v>
      </c>
      <c r="AG17" s="41">
        <v>9.7229999999999997E-2</v>
      </c>
      <c r="AH17" s="118">
        <v>23.3</v>
      </c>
    </row>
    <row r="18" spans="1:34" ht="19.95" customHeight="1" x14ac:dyDescent="0.3">
      <c r="A18" s="31" t="s">
        <v>739</v>
      </c>
      <c r="B18" s="8" t="s">
        <v>751</v>
      </c>
      <c r="C18" s="41">
        <v>20</v>
      </c>
      <c r="D18" s="41">
        <v>26</v>
      </c>
      <c r="E18" s="41">
        <v>35</v>
      </c>
      <c r="F18" s="41">
        <v>99</v>
      </c>
      <c r="G18" s="118">
        <v>7.7</v>
      </c>
      <c r="H18" s="41" t="s">
        <v>741</v>
      </c>
      <c r="I18" s="41" t="s">
        <v>741</v>
      </c>
      <c r="J18" s="41" t="s">
        <v>743</v>
      </c>
      <c r="K18" s="41">
        <v>0.72799999999999998</v>
      </c>
      <c r="L18" s="41">
        <v>3.3000000000000002E-2</v>
      </c>
      <c r="M18" s="41">
        <v>6.0999999999999999E-2</v>
      </c>
      <c r="N18" s="41">
        <v>7.1999999999999995E-2</v>
      </c>
      <c r="O18" s="41">
        <v>67</v>
      </c>
      <c r="P18" s="41" t="s">
        <v>541</v>
      </c>
      <c r="Q18" s="41" t="s">
        <v>541</v>
      </c>
      <c r="R18" s="41" t="s">
        <v>541</v>
      </c>
      <c r="S18" s="41" t="s">
        <v>541</v>
      </c>
      <c r="T18" s="154">
        <v>108.2</v>
      </c>
      <c r="U18" s="31">
        <v>5.4500000000000002E-4</v>
      </c>
      <c r="V18" s="118">
        <v>3.9</v>
      </c>
      <c r="W18" s="41">
        <v>25</v>
      </c>
      <c r="X18" s="41" t="s">
        <v>541</v>
      </c>
      <c r="Y18" s="41">
        <v>44</v>
      </c>
      <c r="Z18" s="41">
        <v>101</v>
      </c>
      <c r="AA18" s="41">
        <v>11</v>
      </c>
      <c r="AB18" s="41">
        <v>17</v>
      </c>
      <c r="AC18" s="41">
        <v>17</v>
      </c>
      <c r="AD18" s="41">
        <v>101</v>
      </c>
      <c r="AE18" s="41">
        <v>11</v>
      </c>
      <c r="AF18" s="41" t="s">
        <v>541</v>
      </c>
      <c r="AG18" s="41">
        <v>0.10691000000000001</v>
      </c>
      <c r="AH18" s="118">
        <v>132.1</v>
      </c>
    </row>
    <row r="19" spans="1:34" ht="19.95" customHeight="1" x14ac:dyDescent="0.3">
      <c r="A19" s="31" t="s">
        <v>739</v>
      </c>
      <c r="B19" s="8" t="s">
        <v>752</v>
      </c>
      <c r="C19" s="41">
        <v>21</v>
      </c>
      <c r="D19" s="41">
        <v>27</v>
      </c>
      <c r="E19" s="41">
        <v>39</v>
      </c>
      <c r="F19" s="41">
        <v>100</v>
      </c>
      <c r="G19" s="118">
        <v>8</v>
      </c>
      <c r="H19" s="41" t="s">
        <v>741</v>
      </c>
      <c r="I19" s="41" t="s">
        <v>741</v>
      </c>
      <c r="J19" s="41" t="s">
        <v>743</v>
      </c>
      <c r="K19" s="41">
        <v>0.86499999999999999</v>
      </c>
      <c r="L19" s="41">
        <v>3.2000000000000001E-2</v>
      </c>
      <c r="M19" s="41">
        <v>5.8999999999999997E-2</v>
      </c>
      <c r="N19" s="41">
        <v>7.0999999999999994E-2</v>
      </c>
      <c r="O19" s="41">
        <v>64</v>
      </c>
      <c r="P19" s="41" t="s">
        <v>541</v>
      </c>
      <c r="Q19" s="41" t="s">
        <v>541</v>
      </c>
      <c r="R19" s="41" t="s">
        <v>541</v>
      </c>
      <c r="S19" s="41" t="s">
        <v>541</v>
      </c>
      <c r="T19" s="154">
        <v>261</v>
      </c>
      <c r="U19" s="31">
        <v>5.8500000000000002E-4</v>
      </c>
      <c r="V19" s="118">
        <v>4.9000000000000004</v>
      </c>
      <c r="W19" s="41">
        <v>19</v>
      </c>
      <c r="X19" s="41" t="s">
        <v>541</v>
      </c>
      <c r="Y19" s="41">
        <v>28</v>
      </c>
      <c r="Z19" s="41">
        <v>97</v>
      </c>
      <c r="AA19" s="41">
        <v>11</v>
      </c>
      <c r="AB19" s="41">
        <v>13</v>
      </c>
      <c r="AC19" s="41">
        <v>13</v>
      </c>
      <c r="AD19" s="41">
        <v>97</v>
      </c>
      <c r="AE19" s="41">
        <v>15</v>
      </c>
      <c r="AF19" s="41" t="s">
        <v>541</v>
      </c>
      <c r="AG19" s="41">
        <v>0.10691000000000001</v>
      </c>
      <c r="AH19" s="118">
        <v>132.1</v>
      </c>
    </row>
    <row r="20" spans="1:34" ht="19.95" customHeight="1" x14ac:dyDescent="0.3">
      <c r="A20" s="31" t="s">
        <v>739</v>
      </c>
      <c r="B20" s="8" t="s">
        <v>753</v>
      </c>
      <c r="C20" s="41">
        <v>22</v>
      </c>
      <c r="D20" s="41">
        <v>28</v>
      </c>
      <c r="E20" s="41">
        <v>36</v>
      </c>
      <c r="F20" s="41">
        <v>90</v>
      </c>
      <c r="G20" s="118">
        <v>8.1</v>
      </c>
      <c r="H20" s="41" t="s">
        <v>741</v>
      </c>
      <c r="I20" s="41" t="s">
        <v>741</v>
      </c>
      <c r="J20" s="41" t="s">
        <v>741</v>
      </c>
      <c r="K20" s="41">
        <v>0.36499999999999999</v>
      </c>
      <c r="L20" s="41">
        <v>3.4000000000000002E-2</v>
      </c>
      <c r="M20" s="41">
        <v>7.1999999999999995E-2</v>
      </c>
      <c r="N20" s="41">
        <v>9.4E-2</v>
      </c>
      <c r="O20" s="41">
        <v>72</v>
      </c>
      <c r="P20" s="41" t="s">
        <v>541</v>
      </c>
      <c r="Q20" s="41" t="s">
        <v>541</v>
      </c>
      <c r="R20" s="41" t="s">
        <v>541</v>
      </c>
      <c r="S20" s="41" t="s">
        <v>541</v>
      </c>
      <c r="T20" s="118">
        <v>9575.7000000000007</v>
      </c>
      <c r="U20" s="31">
        <v>8.0000000000000004E-4</v>
      </c>
      <c r="V20" s="118">
        <v>2.2999999999999998</v>
      </c>
      <c r="W20" s="41">
        <v>22</v>
      </c>
      <c r="X20" s="41" t="s">
        <v>541</v>
      </c>
      <c r="Y20" s="41">
        <v>41</v>
      </c>
      <c r="Z20" s="41">
        <v>90</v>
      </c>
      <c r="AA20" s="41">
        <v>13</v>
      </c>
      <c r="AB20" s="41">
        <v>20</v>
      </c>
      <c r="AC20" s="41">
        <v>20</v>
      </c>
      <c r="AD20" s="41">
        <v>90</v>
      </c>
      <c r="AE20" s="41">
        <v>13</v>
      </c>
      <c r="AF20" s="41" t="s">
        <v>541</v>
      </c>
      <c r="AG20" s="41">
        <v>0.15221000000000001</v>
      </c>
      <c r="AH20" s="118">
        <v>14.3</v>
      </c>
    </row>
    <row r="21" spans="1:34" ht="19.95" customHeight="1" x14ac:dyDescent="0.3">
      <c r="A21" s="31" t="s">
        <v>739</v>
      </c>
      <c r="B21" s="8" t="s">
        <v>663</v>
      </c>
      <c r="C21" s="41">
        <v>21</v>
      </c>
      <c r="D21" s="41">
        <v>32</v>
      </c>
      <c r="E21" s="41">
        <v>48</v>
      </c>
      <c r="F21" s="41">
        <v>92</v>
      </c>
      <c r="G21" s="118">
        <v>7.8</v>
      </c>
      <c r="H21" s="41" t="s">
        <v>741</v>
      </c>
      <c r="I21" s="41" t="s">
        <v>741</v>
      </c>
      <c r="J21" s="41" t="s">
        <v>741</v>
      </c>
      <c r="K21" s="41">
        <v>0.72699999999999998</v>
      </c>
      <c r="L21" s="41">
        <v>3.2000000000000001E-2</v>
      </c>
      <c r="M21" s="41">
        <v>6.5000000000000002E-2</v>
      </c>
      <c r="N21" s="41">
        <v>8.1000000000000003E-2</v>
      </c>
      <c r="O21" s="41">
        <v>76</v>
      </c>
      <c r="P21" s="41" t="s">
        <v>541</v>
      </c>
      <c r="Q21" s="41" t="s">
        <v>541</v>
      </c>
      <c r="R21" s="41" t="s">
        <v>541</v>
      </c>
      <c r="S21" s="41" t="s">
        <v>541</v>
      </c>
      <c r="T21" s="154">
        <v>58930.2</v>
      </c>
      <c r="U21" s="31">
        <v>3.2680000000000001E-3</v>
      </c>
      <c r="V21" s="118">
        <v>15.2</v>
      </c>
      <c r="W21" s="41">
        <v>21</v>
      </c>
      <c r="X21" s="41" t="s">
        <v>541</v>
      </c>
      <c r="Y21" s="41">
        <v>41</v>
      </c>
      <c r="Z21" s="41">
        <v>95</v>
      </c>
      <c r="AA21" s="41">
        <v>10</v>
      </c>
      <c r="AB21" s="41">
        <v>20</v>
      </c>
      <c r="AC21" s="41">
        <v>20</v>
      </c>
      <c r="AD21" s="41">
        <v>94</v>
      </c>
      <c r="AE21" s="41">
        <v>13</v>
      </c>
      <c r="AF21" s="41" t="s">
        <v>541</v>
      </c>
      <c r="AG21" s="41">
        <v>0.92079999999999995</v>
      </c>
      <c r="AH21" s="118">
        <v>9.4</v>
      </c>
    </row>
    <row r="22" spans="1:34" ht="19.95" customHeight="1" x14ac:dyDescent="0.3">
      <c r="A22" s="31" t="s">
        <v>739</v>
      </c>
      <c r="B22" s="8" t="s">
        <v>754</v>
      </c>
      <c r="C22" s="41">
        <v>20</v>
      </c>
      <c r="D22" s="41" t="s">
        <v>541</v>
      </c>
      <c r="E22" s="41">
        <v>36</v>
      </c>
      <c r="F22" s="41">
        <v>95</v>
      </c>
      <c r="G22" s="118">
        <v>9</v>
      </c>
      <c r="H22" s="41" t="s">
        <v>741</v>
      </c>
      <c r="I22" s="41" t="s">
        <v>741</v>
      </c>
      <c r="J22" s="41" t="s">
        <v>743</v>
      </c>
      <c r="K22" s="41">
        <v>0.79100000000000004</v>
      </c>
      <c r="L22" s="41">
        <v>0.04</v>
      </c>
      <c r="M22" s="41">
        <v>6.4000000000000001E-2</v>
      </c>
      <c r="N22" s="41">
        <v>7.5999999999999998E-2</v>
      </c>
      <c r="O22" s="41">
        <v>66</v>
      </c>
      <c r="P22" s="41" t="s">
        <v>541</v>
      </c>
      <c r="Q22" s="41" t="s">
        <v>541</v>
      </c>
      <c r="R22" s="41" t="s">
        <v>541</v>
      </c>
      <c r="S22" s="41" t="s">
        <v>541</v>
      </c>
      <c r="T22" s="118" t="s">
        <v>541</v>
      </c>
      <c r="U22" s="41" t="s">
        <v>541</v>
      </c>
      <c r="V22" s="41">
        <v>2.2900000000000001E-4</v>
      </c>
      <c r="W22" s="41">
        <v>23</v>
      </c>
      <c r="X22" s="41" t="s">
        <v>541</v>
      </c>
      <c r="Y22" s="41">
        <v>35</v>
      </c>
      <c r="Z22" s="41">
        <v>105</v>
      </c>
      <c r="AA22" s="41">
        <v>8</v>
      </c>
      <c r="AB22" s="41">
        <v>13</v>
      </c>
      <c r="AC22" s="41">
        <v>22</v>
      </c>
      <c r="AD22" s="41">
        <v>105</v>
      </c>
      <c r="AE22" s="41">
        <v>8</v>
      </c>
      <c r="AF22" s="41" t="s">
        <v>541</v>
      </c>
      <c r="AG22" s="41">
        <v>8.4440000000000001E-2</v>
      </c>
      <c r="AH22" s="118">
        <v>20.3</v>
      </c>
    </row>
    <row r="23" spans="1:34" ht="31.05" customHeight="1" x14ac:dyDescent="0.3">
      <c r="A23" s="31" t="s">
        <v>739</v>
      </c>
      <c r="B23" s="39" t="s">
        <v>755</v>
      </c>
      <c r="C23" s="41">
        <v>20</v>
      </c>
      <c r="D23" s="41" t="s">
        <v>541</v>
      </c>
      <c r="E23" s="41">
        <v>36</v>
      </c>
      <c r="F23" s="41">
        <v>95</v>
      </c>
      <c r="G23" s="118">
        <v>9</v>
      </c>
      <c r="H23" s="41" t="s">
        <v>741</v>
      </c>
      <c r="I23" s="41" t="s">
        <v>741</v>
      </c>
      <c r="J23" s="41" t="s">
        <v>743</v>
      </c>
      <c r="K23" s="41">
        <v>0.79100000000000004</v>
      </c>
      <c r="L23" s="41">
        <v>0.04</v>
      </c>
      <c r="M23" s="41">
        <v>6.4000000000000001E-2</v>
      </c>
      <c r="N23" s="41">
        <v>7.5999999999999998E-2</v>
      </c>
      <c r="O23" s="41">
        <v>66</v>
      </c>
      <c r="P23" s="41" t="s">
        <v>541</v>
      </c>
      <c r="Q23" s="41" t="s">
        <v>541</v>
      </c>
      <c r="R23" s="41" t="s">
        <v>541</v>
      </c>
      <c r="S23" s="41" t="s">
        <v>541</v>
      </c>
      <c r="T23" s="118" t="s">
        <v>541</v>
      </c>
      <c r="U23" s="41" t="s">
        <v>541</v>
      </c>
      <c r="V23" s="41">
        <v>2.2900000000000001E-4</v>
      </c>
      <c r="W23" s="41">
        <v>13</v>
      </c>
      <c r="X23" s="41" t="s">
        <v>541</v>
      </c>
      <c r="Y23" s="41">
        <v>24</v>
      </c>
      <c r="Z23" s="41">
        <v>98</v>
      </c>
      <c r="AA23" s="41">
        <v>8</v>
      </c>
      <c r="AB23" s="41">
        <v>10</v>
      </c>
      <c r="AC23" s="41">
        <v>18</v>
      </c>
      <c r="AD23" s="41">
        <v>99</v>
      </c>
      <c r="AE23" s="41">
        <v>8</v>
      </c>
      <c r="AF23" s="41" t="s">
        <v>541</v>
      </c>
      <c r="AG23" s="41">
        <v>8.4440000000000001E-2</v>
      </c>
      <c r="AH23" s="118">
        <v>20.3</v>
      </c>
    </row>
    <row r="24" spans="1:34" ht="18" customHeight="1" x14ac:dyDescent="0.3">
      <c r="A24" s="31" t="s">
        <v>739</v>
      </c>
      <c r="B24" s="8" t="s">
        <v>756</v>
      </c>
      <c r="C24" s="41">
        <v>23</v>
      </c>
      <c r="D24" s="41" t="s">
        <v>541</v>
      </c>
      <c r="E24" s="41">
        <v>49</v>
      </c>
      <c r="F24" s="41">
        <v>79</v>
      </c>
      <c r="G24" s="118">
        <v>21</v>
      </c>
      <c r="H24" s="41" t="s">
        <v>741</v>
      </c>
      <c r="I24" s="41" t="s">
        <v>741</v>
      </c>
      <c r="J24" s="41" t="s">
        <v>741</v>
      </c>
      <c r="K24" s="41">
        <v>0.625</v>
      </c>
      <c r="L24" s="41">
        <v>0.05</v>
      </c>
      <c r="M24" s="41">
        <v>7.0000000000000007E-2</v>
      </c>
      <c r="N24" s="41">
        <v>0.08</v>
      </c>
      <c r="O24" s="41">
        <v>73</v>
      </c>
      <c r="P24" s="41" t="s">
        <v>541</v>
      </c>
      <c r="Q24" s="41" t="s">
        <v>541</v>
      </c>
      <c r="R24" s="41" t="s">
        <v>541</v>
      </c>
      <c r="S24" s="41" t="s">
        <v>541</v>
      </c>
      <c r="T24" s="118" t="s">
        <v>541</v>
      </c>
      <c r="U24" s="41" t="s">
        <v>541</v>
      </c>
      <c r="V24" s="118">
        <v>0.17</v>
      </c>
      <c r="W24" s="41">
        <v>22</v>
      </c>
      <c r="X24" s="41" t="s">
        <v>541</v>
      </c>
      <c r="Y24" s="41">
        <v>41</v>
      </c>
      <c r="Z24" s="41">
        <v>92</v>
      </c>
      <c r="AA24" s="41">
        <v>8</v>
      </c>
      <c r="AB24" s="41">
        <v>14</v>
      </c>
      <c r="AC24" s="41">
        <v>26</v>
      </c>
      <c r="AD24" s="41">
        <v>93</v>
      </c>
      <c r="AE24" s="41">
        <v>14</v>
      </c>
      <c r="AF24" s="41" t="s">
        <v>541</v>
      </c>
      <c r="AG24" s="41">
        <v>8.4440000000000001E-2</v>
      </c>
      <c r="AH24" s="118">
        <v>21.7</v>
      </c>
    </row>
    <row r="25" spans="1:34" s="7" customFormat="1" ht="18" customHeight="1" x14ac:dyDescent="0.3">
      <c r="A25" s="31" t="s">
        <v>757</v>
      </c>
      <c r="B25" s="41" t="s">
        <v>758</v>
      </c>
      <c r="C25" s="41">
        <v>18</v>
      </c>
      <c r="D25" s="41">
        <v>27</v>
      </c>
      <c r="E25" s="41">
        <v>38</v>
      </c>
      <c r="F25" s="41">
        <v>72</v>
      </c>
      <c r="G25" s="118">
        <v>31.4</v>
      </c>
      <c r="H25" s="41" t="s">
        <v>741</v>
      </c>
      <c r="I25" s="41" t="s">
        <v>741</v>
      </c>
      <c r="J25" s="41" t="s">
        <v>743</v>
      </c>
      <c r="K25" s="41">
        <v>0.41599999999999998</v>
      </c>
      <c r="L25" s="41">
        <v>7.3999999999999996E-2</v>
      </c>
      <c r="M25" s="41">
        <v>9.1999999999999998E-2</v>
      </c>
      <c r="N25" s="41">
        <v>8.5999999999999993E-2</v>
      </c>
      <c r="O25" s="41">
        <v>70</v>
      </c>
      <c r="P25" s="41" t="s">
        <v>541</v>
      </c>
      <c r="Q25" s="41" t="s">
        <v>541</v>
      </c>
      <c r="R25" s="41" t="s">
        <v>541</v>
      </c>
      <c r="S25" s="41" t="s">
        <v>541</v>
      </c>
      <c r="T25" s="118">
        <v>3919.8</v>
      </c>
      <c r="U25" s="31">
        <v>7.6789999999999996E-4</v>
      </c>
      <c r="V25" s="118">
        <v>2.7</v>
      </c>
      <c r="W25" s="41">
        <v>44</v>
      </c>
      <c r="X25" s="41" t="s">
        <v>541</v>
      </c>
      <c r="Y25" s="41">
        <v>52</v>
      </c>
      <c r="Z25" s="41">
        <v>73</v>
      </c>
      <c r="AA25" s="41">
        <v>22</v>
      </c>
      <c r="AB25" s="41">
        <v>15</v>
      </c>
      <c r="AC25" s="41">
        <v>20</v>
      </c>
      <c r="AD25" s="41">
        <v>73</v>
      </c>
      <c r="AE25" s="41">
        <v>22</v>
      </c>
      <c r="AF25" s="41" t="s">
        <v>541</v>
      </c>
      <c r="AG25" s="41">
        <v>0.12439</v>
      </c>
      <c r="AH25" s="118">
        <v>17.399999999999999</v>
      </c>
    </row>
    <row r="26" spans="1:34" s="7" customFormat="1" ht="18" customHeight="1" x14ac:dyDescent="0.3">
      <c r="A26" s="31" t="s">
        <v>757</v>
      </c>
      <c r="B26" s="41" t="s">
        <v>650</v>
      </c>
      <c r="C26" s="41">
        <v>19</v>
      </c>
      <c r="D26" s="41">
        <v>25</v>
      </c>
      <c r="E26" s="41">
        <v>38</v>
      </c>
      <c r="F26" s="41">
        <v>94</v>
      </c>
      <c r="G26" s="118">
        <v>8.4</v>
      </c>
      <c r="H26" s="41" t="s">
        <v>741</v>
      </c>
      <c r="I26" s="41" t="s">
        <v>741</v>
      </c>
      <c r="J26" s="41" t="s">
        <v>743</v>
      </c>
      <c r="K26" s="41">
        <v>0.747</v>
      </c>
      <c r="L26" s="41">
        <v>4.9000000000000002E-2</v>
      </c>
      <c r="M26" s="41">
        <v>8.4000000000000005E-2</v>
      </c>
      <c r="N26" s="41">
        <v>8.5000000000000006E-2</v>
      </c>
      <c r="O26" s="41">
        <v>61</v>
      </c>
      <c r="P26" s="41" t="s">
        <v>541</v>
      </c>
      <c r="Q26" s="41" t="s">
        <v>541</v>
      </c>
      <c r="R26" s="41" t="s">
        <v>541</v>
      </c>
      <c r="S26" s="41" t="s">
        <v>541</v>
      </c>
      <c r="T26" s="154">
        <v>6259.9</v>
      </c>
      <c r="U26" s="31">
        <v>7.8129999999999996E-4</v>
      </c>
      <c r="V26" s="118">
        <v>4.2</v>
      </c>
      <c r="W26" s="41">
        <v>23</v>
      </c>
      <c r="X26" s="41" t="s">
        <v>541</v>
      </c>
      <c r="Y26" s="41">
        <v>33</v>
      </c>
      <c r="Z26" s="41">
        <v>80</v>
      </c>
      <c r="AA26" s="41">
        <v>19</v>
      </c>
      <c r="AB26" s="41">
        <v>21</v>
      </c>
      <c r="AC26" s="7">
        <v>29</v>
      </c>
      <c r="AD26" s="41">
        <v>77</v>
      </c>
      <c r="AE26" s="41">
        <v>20</v>
      </c>
      <c r="AF26" s="41" t="s">
        <v>541</v>
      </c>
      <c r="AG26" s="41">
        <v>1.8580000000000001</v>
      </c>
      <c r="AH26" s="118">
        <v>104.2</v>
      </c>
    </row>
    <row r="27" spans="1:34" s="7" customFormat="1" ht="18" customHeight="1" x14ac:dyDescent="0.3">
      <c r="A27" s="31" t="s">
        <v>757</v>
      </c>
      <c r="B27" s="41" t="s">
        <v>654</v>
      </c>
      <c r="C27" s="41">
        <v>22</v>
      </c>
      <c r="D27" s="41">
        <v>27</v>
      </c>
      <c r="E27" s="41">
        <v>40</v>
      </c>
      <c r="F27" s="41">
        <v>93</v>
      </c>
      <c r="G27" s="118">
        <v>8.5</v>
      </c>
      <c r="H27" s="41" t="s">
        <v>741</v>
      </c>
      <c r="I27" s="41" t="s">
        <v>741</v>
      </c>
      <c r="J27" s="41" t="s">
        <v>743</v>
      </c>
      <c r="K27" s="41">
        <v>0.879</v>
      </c>
      <c r="L27" s="41">
        <v>4.7E-2</v>
      </c>
      <c r="M27" s="41">
        <v>7.4999999999999997E-2</v>
      </c>
      <c r="N27" s="41">
        <v>7.6999999999999999E-2</v>
      </c>
      <c r="O27" s="41">
        <v>60</v>
      </c>
      <c r="P27" s="41" t="s">
        <v>541</v>
      </c>
      <c r="Q27" s="41" t="s">
        <v>541</v>
      </c>
      <c r="R27" s="41" t="s">
        <v>541</v>
      </c>
      <c r="S27" s="41" t="s">
        <v>541</v>
      </c>
      <c r="T27" s="118">
        <v>1979</v>
      </c>
      <c r="U27" s="31">
        <v>6.8789999999999997E-4</v>
      </c>
      <c r="V27" s="118">
        <v>4.4000000000000004</v>
      </c>
      <c r="W27" s="41">
        <v>25</v>
      </c>
      <c r="X27" s="41" t="s">
        <v>541</v>
      </c>
      <c r="Y27" s="41">
        <v>26</v>
      </c>
      <c r="Z27" s="41">
        <v>80</v>
      </c>
      <c r="AA27" s="41">
        <v>17</v>
      </c>
      <c r="AB27" s="41">
        <v>17</v>
      </c>
      <c r="AC27" s="41">
        <v>29</v>
      </c>
      <c r="AD27" s="41">
        <v>77</v>
      </c>
      <c r="AE27" s="41">
        <v>19</v>
      </c>
      <c r="AF27" s="41" t="s">
        <v>541</v>
      </c>
      <c r="AG27" s="41">
        <v>0.67376999999999998</v>
      </c>
      <c r="AH27" s="118">
        <v>87.6</v>
      </c>
    </row>
    <row r="28" spans="1:34" s="7" customFormat="1" ht="18" customHeight="1" x14ac:dyDescent="0.3">
      <c r="A28" s="31" t="s">
        <v>757</v>
      </c>
      <c r="B28" s="41" t="s">
        <v>744</v>
      </c>
      <c r="C28" s="41">
        <v>18</v>
      </c>
      <c r="D28" s="41">
        <v>25</v>
      </c>
      <c r="E28" s="41">
        <v>40</v>
      </c>
      <c r="F28" s="41">
        <v>93</v>
      </c>
      <c r="G28" s="118">
        <v>8.6</v>
      </c>
      <c r="H28" s="41" t="s">
        <v>741</v>
      </c>
      <c r="I28" s="41" t="s">
        <v>741</v>
      </c>
      <c r="J28" s="41" t="s">
        <v>743</v>
      </c>
      <c r="K28" s="41">
        <v>0.70299999999999996</v>
      </c>
      <c r="L28" s="41">
        <v>4.9000000000000002E-2</v>
      </c>
      <c r="M28" s="41">
        <v>8.1000000000000003E-2</v>
      </c>
      <c r="N28" s="41">
        <v>8.4000000000000005E-2</v>
      </c>
      <c r="O28" s="41">
        <v>61</v>
      </c>
      <c r="P28" s="41" t="s">
        <v>541</v>
      </c>
      <c r="Q28" s="41" t="s">
        <v>541</v>
      </c>
      <c r="R28" s="41" t="s">
        <v>541</v>
      </c>
      <c r="S28" s="41" t="s">
        <v>541</v>
      </c>
      <c r="T28" s="118">
        <v>14.3</v>
      </c>
      <c r="U28" s="31">
        <v>6.3170000000000001E-4</v>
      </c>
      <c r="V28" s="118">
        <v>3.9</v>
      </c>
      <c r="W28" s="41">
        <v>22</v>
      </c>
      <c r="X28" s="41" t="s">
        <v>541</v>
      </c>
      <c r="Y28" s="41">
        <v>32</v>
      </c>
      <c r="Z28" s="41">
        <v>80</v>
      </c>
      <c r="AA28" s="41">
        <v>19</v>
      </c>
      <c r="AB28" s="41">
        <v>16</v>
      </c>
      <c r="AC28" s="41">
        <v>29</v>
      </c>
      <c r="AD28" s="41">
        <v>77</v>
      </c>
      <c r="AE28" s="41">
        <v>19</v>
      </c>
      <c r="AF28" s="41" t="s">
        <v>541</v>
      </c>
      <c r="AG28" s="41">
        <v>0.67376999999999998</v>
      </c>
      <c r="AH28" s="118">
        <v>87.6</v>
      </c>
    </row>
    <row r="29" spans="1:34" s="7" customFormat="1" ht="18" customHeight="1" x14ac:dyDescent="0.3">
      <c r="A29" s="31" t="s">
        <v>757</v>
      </c>
      <c r="B29" s="41" t="s">
        <v>745</v>
      </c>
      <c r="C29" s="41">
        <v>18</v>
      </c>
      <c r="D29" s="41">
        <v>25</v>
      </c>
      <c r="E29" s="41">
        <v>38</v>
      </c>
      <c r="F29" s="41">
        <v>93</v>
      </c>
      <c r="G29" s="118">
        <v>8.5</v>
      </c>
      <c r="H29" s="41" t="s">
        <v>741</v>
      </c>
      <c r="I29" s="41" t="s">
        <v>741</v>
      </c>
      <c r="J29" s="41" t="s">
        <v>743</v>
      </c>
      <c r="K29" s="41">
        <v>0.52700000000000002</v>
      </c>
      <c r="L29" s="41">
        <v>4.9000000000000002E-2</v>
      </c>
      <c r="M29" s="41">
        <v>8.3000000000000004E-2</v>
      </c>
      <c r="N29" s="41">
        <v>8.4000000000000005E-2</v>
      </c>
      <c r="O29" s="41">
        <v>61</v>
      </c>
      <c r="P29" s="41" t="s">
        <v>541</v>
      </c>
      <c r="Q29" s="41" t="s">
        <v>541</v>
      </c>
      <c r="R29" s="41" t="s">
        <v>541</v>
      </c>
      <c r="S29" s="41" t="s">
        <v>541</v>
      </c>
      <c r="T29" s="118">
        <v>408.6</v>
      </c>
      <c r="U29" s="31">
        <v>6.0619999999999999E-4</v>
      </c>
      <c r="V29" s="118">
        <v>3.1</v>
      </c>
      <c r="W29" s="41">
        <v>22</v>
      </c>
      <c r="X29" s="41" t="s">
        <v>541</v>
      </c>
      <c r="Y29" s="41">
        <v>32</v>
      </c>
      <c r="Z29" s="41">
        <v>80</v>
      </c>
      <c r="AA29" s="41">
        <v>19</v>
      </c>
      <c r="AB29" s="41">
        <v>16</v>
      </c>
      <c r="AC29" s="41">
        <v>29</v>
      </c>
      <c r="AD29" s="41">
        <v>77</v>
      </c>
      <c r="AE29" s="41">
        <v>20</v>
      </c>
      <c r="AF29" s="41" t="s">
        <v>541</v>
      </c>
      <c r="AG29" s="41">
        <v>0.67376999999999998</v>
      </c>
      <c r="AH29" s="118">
        <v>87.6</v>
      </c>
    </row>
    <row r="30" spans="1:34" s="7" customFormat="1" ht="18" customHeight="1" x14ac:dyDescent="0.3">
      <c r="A30" s="31" t="s">
        <v>757</v>
      </c>
      <c r="B30" s="41" t="s">
        <v>658</v>
      </c>
      <c r="C30" s="41">
        <v>18</v>
      </c>
      <c r="D30" s="41">
        <v>29</v>
      </c>
      <c r="E30" s="41">
        <v>41</v>
      </c>
      <c r="F30" s="41">
        <v>86</v>
      </c>
      <c r="G30" s="118">
        <v>18.5</v>
      </c>
      <c r="H30" s="41" t="s">
        <v>741</v>
      </c>
      <c r="I30" s="41" t="s">
        <v>741</v>
      </c>
      <c r="J30" s="41" t="s">
        <v>743</v>
      </c>
      <c r="K30" s="41">
        <v>0.64800000000000002</v>
      </c>
      <c r="L30" s="41">
        <v>6.2E-2</v>
      </c>
      <c r="M30" s="41">
        <v>8.5999999999999993E-2</v>
      </c>
      <c r="N30" s="41">
        <v>8.2000000000000003E-2</v>
      </c>
      <c r="O30" s="41">
        <v>65</v>
      </c>
      <c r="P30" s="41" t="s">
        <v>541</v>
      </c>
      <c r="Q30" s="41" t="s">
        <v>541</v>
      </c>
      <c r="R30" s="41" t="s">
        <v>541</v>
      </c>
      <c r="S30" s="41" t="s">
        <v>541</v>
      </c>
      <c r="T30" s="154">
        <v>1149.5999999999999</v>
      </c>
      <c r="U30" s="31">
        <v>9.5850000000000004E-4</v>
      </c>
      <c r="V30" s="118">
        <v>4.4000000000000004</v>
      </c>
      <c r="W30" s="41">
        <v>23</v>
      </c>
      <c r="X30" s="41" t="s">
        <v>541</v>
      </c>
      <c r="Y30" s="41">
        <v>40</v>
      </c>
      <c r="Z30" s="41">
        <v>77</v>
      </c>
      <c r="AA30" s="41">
        <v>17</v>
      </c>
      <c r="AB30" s="41">
        <v>7</v>
      </c>
      <c r="AC30" s="41">
        <v>13</v>
      </c>
      <c r="AD30" s="41">
        <v>78</v>
      </c>
      <c r="AE30" s="41">
        <v>17</v>
      </c>
      <c r="AF30" s="41" t="s">
        <v>541</v>
      </c>
      <c r="AG30" s="41">
        <v>0.17049</v>
      </c>
      <c r="AH30" s="118">
        <v>35.6</v>
      </c>
    </row>
    <row r="31" spans="1:34" ht="16.2" x14ac:dyDescent="0.3">
      <c r="A31" s="192" t="s">
        <v>1018</v>
      </c>
    </row>
  </sheetData>
  <mergeCells count="1">
    <mergeCell ref="AG2:AH2"/>
  </mergeCells>
  <phoneticPr fontId="1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0A53598B881040863C13731FC767E8" ma:contentTypeVersion="15" ma:contentTypeDescription="Create a new document." ma:contentTypeScope="" ma:versionID="072e4144633b19e8bfcef313e2b9089d">
  <xsd:schema xmlns:xsd="http://www.w3.org/2001/XMLSchema" xmlns:xs="http://www.w3.org/2001/XMLSchema" xmlns:p="http://schemas.microsoft.com/office/2006/metadata/properties" xmlns:ns2="a4c9feb1-01ad-437c-8b9d-b2e9acaaac08" xmlns:ns3="1479d1b3-f2f5-4d85-a7b3-23aa7003bf41" targetNamespace="http://schemas.microsoft.com/office/2006/metadata/properties" ma:root="true" ma:fieldsID="6de2b00b37ec9f50fd3d71797778415e" ns2:_="" ns3:_="">
    <xsd:import namespace="a4c9feb1-01ad-437c-8b9d-b2e9acaaac08"/>
    <xsd:import namespace="1479d1b3-f2f5-4d85-a7b3-23aa7003bf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9feb1-01ad-437c-8b9d-b2e9acaaac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c66a7f3-f17a-4eb9-80d7-645a96ed9bfd}" ma:internalName="TaxCatchAll" ma:showField="CatchAllData" ma:web="a4c9feb1-01ad-437c-8b9d-b2e9acaaa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79d1b3-f2f5-4d85-a7b3-23aa7003bf4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fe7dcf-2f48-44f7-95b3-bf0f08b581b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79d1b3-f2f5-4d85-a7b3-23aa7003bf41">
      <Terms xmlns="http://schemas.microsoft.com/office/infopath/2007/PartnerControls"/>
    </lcf76f155ced4ddcb4097134ff3c332f>
    <TaxCatchAll xmlns="a4c9feb1-01ad-437c-8b9d-b2e9acaaac08" xsi:nil="true"/>
  </documentManagement>
</p:properties>
</file>

<file path=customXml/itemProps1.xml><?xml version="1.0" encoding="utf-8"?>
<ds:datastoreItem xmlns:ds="http://schemas.openxmlformats.org/officeDocument/2006/customXml" ds:itemID="{196FCBB3-CE63-4677-9F14-18E60C3C8F36}"/>
</file>

<file path=customXml/itemProps2.xml><?xml version="1.0" encoding="utf-8"?>
<ds:datastoreItem xmlns:ds="http://schemas.openxmlformats.org/officeDocument/2006/customXml" ds:itemID="{749A0DC3-97C9-4CA5-80E4-BA5C02A39316}"/>
</file>

<file path=customXml/itemProps3.xml><?xml version="1.0" encoding="utf-8"?>
<ds:datastoreItem xmlns:ds="http://schemas.openxmlformats.org/officeDocument/2006/customXml" ds:itemID="{97FD89D1-4776-401D-9F0B-E72CC11B4EB5}"/>
</file>

<file path=docMetadata/LabelInfo.xml><?xml version="1.0" encoding="utf-8"?>
<clbl:labelList xmlns:clbl="http://schemas.microsoft.com/office/2020/mipLabelMetadata">
  <clbl:label id="{fe50d7ff-dac2-44e7-b4b1-f9f0ac2f0a92}"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1. Instructions</vt:lpstr>
      <vt:lpstr>2. Acronyms</vt:lpstr>
      <vt:lpstr>3. CPUC Definitions</vt:lpstr>
      <vt:lpstr>4. CFCI Definition</vt:lpstr>
      <vt:lpstr>5. PSP Definition</vt:lpstr>
      <vt:lpstr>6.Utility Definitions</vt:lpstr>
      <vt:lpstr>7.Data Dictionary</vt:lpstr>
      <vt:lpstr>8.Dashboard</vt:lpstr>
      <vt:lpstr>9.Decision Factors</vt:lpstr>
      <vt:lpstr>11.Transmission</vt:lpstr>
      <vt:lpstr>10.Distribution</vt:lpstr>
      <vt:lpstr>12.Counties</vt:lpstr>
      <vt:lpstr>13.Tribes</vt:lpstr>
      <vt:lpstr>15.Backup Power Resources</vt:lpstr>
      <vt:lpstr>16.Mitigation</vt:lpstr>
      <vt:lpstr>17.CRCs</vt:lpstr>
      <vt:lpstr>18.Damages</vt:lpstr>
      <vt:lpstr>19.Hazards</vt:lpstr>
      <vt:lpstr>20.Claims</vt:lpstr>
      <vt:lpstr>21.EM and Exercises</vt:lpstr>
      <vt:lpstr>'9.Decision Factors'!_ftnref1</vt:lpstr>
      <vt:lpstr>'9.Decision Factors'!_Ref145585582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2024-02-29T23:15:26Z</dcterms:created>
  <dcterms:modified xsi:type="dcterms:W3CDTF">2024-02-29T23:16:49Z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50d7ff-dac2-44e7-b4b1-f9f0ac2f0a92_SiteId">
    <vt:lpwstr>44ae661a-ece6-41aa-bc96-7c2c85a08941</vt:lpwstr>
  </property>
  <property fmtid="{D5CDD505-2E9C-101B-9397-08002B2CF9AE}" pid="3" name="MSIP_Label_fe50d7ff-dac2-44e7-b4b1-f9f0ac2f0a92_ActionId">
    <vt:lpwstr>1c977219-8f05-44be-aa30-6b44e8f2a7a6</vt:lpwstr>
  </property>
  <property fmtid="{D5CDD505-2E9C-101B-9397-08002B2CF9AE}" pid="4" name="MediaServiceImageTags">
    <vt:lpwstr/>
  </property>
  <property fmtid="{D5CDD505-2E9C-101B-9397-08002B2CF9AE}" pid="5" name="MSIP_Label_fe50d7ff-dac2-44e7-b4b1-f9f0ac2f0a92_SetDate">
    <vt:lpwstr>2023-01-06T19:02:19Z</vt:lpwstr>
  </property>
  <property fmtid="{D5CDD505-2E9C-101B-9397-08002B2CF9AE}" pid="6" name="MSIP_Label_fe50d7ff-dac2-44e7-b4b1-f9f0ac2f0a92_Method">
    <vt:lpwstr>Privileged</vt:lpwstr>
  </property>
  <property fmtid="{D5CDD505-2E9C-101B-9397-08002B2CF9AE}" pid="7" name="ContentTypeId">
    <vt:lpwstr>0x010100140A53598B881040863C13731FC767E8</vt:lpwstr>
  </property>
  <property fmtid="{D5CDD505-2E9C-101B-9397-08002B2CF9AE}" pid="8" name="MSIP_Label_fe50d7ff-dac2-44e7-b4b1-f9f0ac2f0a92_Name">
    <vt:lpwstr>Internal</vt:lpwstr>
  </property>
  <property fmtid="{D5CDD505-2E9C-101B-9397-08002B2CF9AE}" pid="9" name="MSIP_Label_fe50d7ff-dac2-44e7-b4b1-f9f0ac2f0a92_ContentBits">
    <vt:lpwstr>3</vt:lpwstr>
  </property>
  <property fmtid="{D5CDD505-2E9C-101B-9397-08002B2CF9AE}" pid="10" name="MSIP_Label_fe50d7ff-dac2-44e7-b4b1-f9f0ac2f0a92_Enabled">
    <vt:lpwstr>true</vt:lpwstr>
  </property>
  <property fmtid="{D5CDD505-2E9C-101B-9397-08002B2CF9AE}" pid="11" name="pgeRecordCategory">
    <vt:lpwstr/>
  </property>
</Properties>
</file>